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autoCompressPictures="0"/>
  <mc:AlternateContent xmlns:mc="http://schemas.openxmlformats.org/markup-compatibility/2006">
    <mc:Choice Requires="x15">
      <x15ac:absPath xmlns:x15ac="http://schemas.microsoft.com/office/spreadsheetml/2010/11/ac" url="H:\User Files\Environmental and Part Material Information\EMRT\"/>
    </mc:Choice>
  </mc:AlternateContent>
  <xr:revisionPtr revIDLastSave="0" documentId="8_{DC3CEE04-4369-4040-935E-9D0970AE131E}"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10" yWindow="-110" windowWidth="19420" windowHeight="1042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oncurrentCalc="0"/>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8" l="1"/>
  <c r="B6" i="5"/>
  <c r="C6" i="5"/>
  <c r="V6" i="5"/>
  <c r="J6" i="5"/>
  <c r="E6" i="5"/>
  <c r="S6" i="5"/>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V5" i="5"/>
  <c r="J5" i="5"/>
  <c r="E5" i="5"/>
  <c r="S5" i="5"/>
  <c r="T5" i="5"/>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AB5"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B21" i="6"/>
  <c r="F24" i="6"/>
  <c r="F61" i="6"/>
  <c r="H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c r="D4" i="5"/>
  <c r="E4"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G64" i="6" a="1"/>
  <c r="G64" i="6"/>
  <c r="H64" i="6"/>
  <c r="G60" i="6"/>
  <c r="B15" i="6"/>
  <c r="B20" i="6"/>
  <c r="F23" i="6"/>
  <c r="F60" i="6"/>
  <c r="H60" i="6"/>
  <c r="G15" i="6"/>
  <c r="H15" i="6"/>
  <c r="F20" i="6"/>
  <c r="G20" i="6"/>
  <c r="H20" i="6"/>
  <c r="B23" i="6"/>
  <c r="G23" i="6"/>
  <c r="H23" i="6"/>
  <c r="F28" i="6"/>
  <c r="B28" i="6"/>
  <c r="G28" i="6"/>
  <c r="H28" i="6"/>
  <c r="F33" i="6"/>
  <c r="B33" i="6"/>
  <c r="G33" i="6"/>
  <c r="H33" i="6"/>
  <c r="F38" i="6"/>
  <c r="B38" i="6"/>
  <c r="G38" i="6"/>
  <c r="H38" i="6"/>
  <c r="F43" i="6"/>
  <c r="B43" i="6"/>
  <c r="G43" i="6"/>
  <c r="H43" i="6"/>
  <c r="F48" i="6"/>
  <c r="B48" i="6"/>
  <c r="G48" i="6"/>
  <c r="H48" i="6"/>
  <c r="F49" i="6"/>
  <c r="B49" i="6"/>
  <c r="G49" i="6"/>
  <c r="H49" i="6"/>
  <c r="F50" i="6"/>
  <c r="B50" i="6"/>
  <c r="G50" i="6"/>
  <c r="H50" i="6"/>
  <c r="F52" i="6"/>
  <c r="B52" i="6"/>
  <c r="G52" i="6"/>
  <c r="H52" i="6"/>
  <c r="F53" i="6"/>
  <c r="B53" i="6"/>
  <c r="G53" i="6"/>
  <c r="H53" i="6"/>
  <c r="F54" i="6"/>
  <c r="B54" i="6"/>
  <c r="G54" i="6"/>
  <c r="H54" i="6"/>
  <c r="F55" i="6"/>
  <c r="B55" i="6"/>
  <c r="G55" i="6"/>
  <c r="H55" i="6"/>
  <c r="F57" i="6"/>
  <c r="B57" i="6"/>
  <c r="G57" i="6"/>
  <c r="H57" i="6"/>
  <c r="F58" i="6"/>
  <c r="B58" i="6"/>
  <c r="G58" i="6"/>
  <c r="H58" i="6"/>
  <c r="G16" i="6"/>
  <c r="H16" i="6"/>
  <c r="F21" i="6"/>
  <c r="G21" i="6"/>
  <c r="H21" i="6"/>
  <c r="B24" i="6"/>
  <c r="G24" i="6"/>
  <c r="H24" i="6"/>
  <c r="F34" i="6"/>
  <c r="B34" i="6"/>
  <c r="G34" i="6"/>
  <c r="H34" i="6"/>
  <c r="F39" i="6"/>
  <c r="B39" i="6"/>
  <c r="G39" i="6"/>
  <c r="H39" i="6"/>
  <c r="F44" i="6"/>
  <c r="B44" i="6"/>
  <c r="G44" i="6"/>
  <c r="H44" i="6"/>
  <c r="B8" i="6"/>
  <c r="G8" i="6"/>
  <c r="H8" i="6"/>
  <c r="B11" i="6"/>
  <c r="G11" i="6"/>
  <c r="H11" i="6"/>
  <c r="B26" i="6"/>
  <c r="G26" i="6"/>
  <c r="B18" i="6"/>
  <c r="F26" i="6"/>
  <c r="H26" i="6"/>
  <c r="F31" i="6"/>
  <c r="B31" i="6"/>
  <c r="G31" i="6"/>
  <c r="H31" i="6"/>
  <c r="F36" i="6"/>
  <c r="B36" i="6"/>
  <c r="G36" i="6"/>
  <c r="H36" i="6"/>
  <c r="F41" i="6"/>
  <c r="B41" i="6"/>
  <c r="G41" i="6"/>
  <c r="H41" i="6"/>
  <c r="F46" i="6"/>
  <c r="B46" i="6"/>
  <c r="G46" i="6"/>
  <c r="H46" i="6"/>
  <c r="B4" i="6"/>
  <c r="G4" i="6"/>
  <c r="H4" i="6"/>
  <c r="B5" i="6"/>
  <c r="G5" i="6"/>
  <c r="H5" i="6"/>
  <c r="F6" i="6"/>
  <c r="B6" i="6"/>
  <c r="G6" i="6"/>
  <c r="H6" i="6"/>
  <c r="F59" i="6"/>
  <c r="G59" i="6"/>
  <c r="H59" i="6"/>
  <c r="B7" i="6"/>
  <c r="G7" i="6"/>
  <c r="H7" i="6"/>
  <c r="B9" i="6"/>
  <c r="G9" i="6"/>
  <c r="H9" i="6"/>
  <c r="B10" i="6"/>
  <c r="G10" i="6"/>
  <c r="H10" i="6"/>
  <c r="B12" i="6"/>
  <c r="G12" i="6"/>
  <c r="H12" i="6"/>
  <c r="B13" i="6"/>
  <c r="G13" i="6"/>
  <c r="H13" i="6"/>
  <c r="H14" i="6"/>
  <c r="B17" i="6"/>
  <c r="G17" i="6"/>
  <c r="H17" i="6"/>
  <c r="G18" i="6"/>
  <c r="H18" i="6"/>
  <c r="F25" i="6"/>
  <c r="B25" i="6"/>
  <c r="G25" i="6"/>
  <c r="H25" i="6"/>
  <c r="B29" i="6"/>
  <c r="G29" i="6"/>
  <c r="H29" i="6"/>
  <c r="F30" i="6"/>
  <c r="B30" i="6"/>
  <c r="G30" i="6"/>
  <c r="H30" i="6"/>
  <c r="F35" i="6"/>
  <c r="B35" i="6"/>
  <c r="G35" i="6"/>
  <c r="H35" i="6"/>
  <c r="F40" i="6"/>
  <c r="B40" i="6"/>
  <c r="G40" i="6"/>
  <c r="H40" i="6"/>
  <c r="F45" i="6"/>
  <c r="B45" i="6"/>
  <c r="G45" i="6"/>
  <c r="H45" i="6"/>
  <c r="H65" i="6"/>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498" i="5"/>
  <c r="X2499" i="5"/>
  <c r="X2500" i="5"/>
  <c r="I64"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5" i="8"/>
  <c r="C5" i="3"/>
  <c r="P33" i="4"/>
  <c r="P32" i="4"/>
  <c r="P39" i="4"/>
  <c r="P38" i="4"/>
  <c r="P37" i="4"/>
  <c r="P26" i="4"/>
  <c r="S2500" i="5"/>
  <c r="R2500" i="5"/>
  <c r="J2500" i="5"/>
  <c r="I2500" i="5"/>
  <c r="H2500" i="5"/>
  <c r="G2500" i="5"/>
  <c r="F2500" i="5"/>
  <c r="P27" i="4"/>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D29" i="6"/>
  <c r="D13" i="6"/>
  <c r="D12" i="6"/>
  <c r="D11" i="6"/>
  <c r="D10" i="6"/>
  <c r="D9" i="6"/>
  <c r="D8" i="6"/>
  <c r="D7"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Q37"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D35"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D30" i="6"/>
  <c r="D40" i="6"/>
  <c r="D46" i="6"/>
  <c r="D36" i="6"/>
  <c r="D26" i="6"/>
  <c r="D41"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H62" i="5"/>
  <c r="F62" i="5"/>
  <c r="J62" i="5"/>
  <c r="I62" i="5"/>
  <c r="A23" i="2"/>
  <c r="I8" i="5"/>
  <c r="F11" i="5"/>
  <c r="H14" i="5"/>
  <c r="A5" i="2"/>
  <c r="C2" i="6"/>
  <c r="D59" i="6"/>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S7" i="5"/>
  <c r="S93" i="5"/>
  <c r="F9" i="5"/>
  <c r="H9" i="5"/>
  <c r="J12" i="5"/>
  <c r="J15" i="5"/>
  <c r="J16" i="5"/>
  <c r="R10" i="5"/>
  <c r="I10" i="5"/>
  <c r="S69" i="5"/>
  <c r="S61" i="5"/>
  <c r="S45" i="5"/>
  <c r="S17" i="5"/>
  <c r="S37" i="5"/>
  <c r="S21"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37" i="4"/>
  <c r="A22" i="6"/>
  <c r="B20" i="4"/>
  <c r="A11" i="6"/>
  <c r="B71" i="4"/>
  <c r="A49" i="6"/>
  <c r="B4" i="5"/>
  <c r="B10" i="4"/>
  <c r="A6" i="6"/>
  <c r="B22" i="4"/>
  <c r="A13" i="6"/>
  <c r="B4" i="4"/>
  <c r="B18" i="4"/>
  <c r="A10" i="6"/>
  <c r="B55" i="4"/>
  <c r="A37" i="6"/>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c r="A34" i="6"/>
  <c r="A7" i="2"/>
  <c r="B14" i="4"/>
  <c r="B7" i="3"/>
  <c r="A31" i="2"/>
  <c r="C8" i="3"/>
  <c r="B18" i="3"/>
  <c r="B73" i="4"/>
  <c r="A51" i="6"/>
  <c r="A50" i="2"/>
  <c r="A40" i="2"/>
  <c r="C18" i="3"/>
  <c r="A3" i="2"/>
  <c r="I4" i="4"/>
  <c r="C13" i="3"/>
  <c r="A41" i="2"/>
  <c r="B69" i="4"/>
  <c r="A48" i="6"/>
  <c r="A27" i="2"/>
  <c r="A55" i="2"/>
  <c r="A66" i="2"/>
  <c r="A73" i="2"/>
  <c r="A16" i="2"/>
  <c r="C17" i="3"/>
  <c r="A20" i="2"/>
  <c r="B6" i="3"/>
  <c r="B49" i="4"/>
  <c r="A32" i="6"/>
  <c r="B43" i="4"/>
  <c r="A27" i="6"/>
  <c r="B2" i="3"/>
  <c r="A49" i="2"/>
  <c r="B13" i="4"/>
  <c r="A19" i="2"/>
  <c r="A38" i="2"/>
  <c r="A1" i="2"/>
  <c r="B83" i="4"/>
  <c r="A58" i="6"/>
  <c r="B10" i="3"/>
  <c r="A8" i="2"/>
  <c r="A2" i="2"/>
  <c r="A51" i="2"/>
  <c r="B67" i="4"/>
  <c r="C2" i="3"/>
  <c r="A45" i="2"/>
  <c r="B8" i="4"/>
  <c r="A4" i="6"/>
  <c r="B26" i="4"/>
  <c r="A15" i="6"/>
  <c r="A46" i="2"/>
  <c r="A72" i="2"/>
  <c r="C14" i="3"/>
  <c r="A14" i="2"/>
  <c r="A48" i="2"/>
  <c r="B77" i="4"/>
  <c r="A54" i="6"/>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c r="B21" i="4"/>
  <c r="A12" i="6"/>
  <c r="B17" i="4"/>
  <c r="A9" i="6"/>
  <c r="B15" i="4"/>
  <c r="A7" i="6"/>
  <c r="B19" i="4"/>
  <c r="B25" i="4"/>
  <c r="A14" i="6"/>
  <c r="D2" i="4"/>
  <c r="B6" i="4"/>
  <c r="C21" i="3"/>
  <c r="B9" i="4"/>
  <c r="A5" i="6"/>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B61" i="4"/>
  <c r="A42" i="6"/>
  <c r="D25" i="6"/>
  <c r="D31" i="6"/>
  <c r="J4" i="5"/>
  <c r="M4" i="5"/>
  <c r="K4" i="5"/>
  <c r="C9" i="6"/>
  <c r="C16" i="6"/>
  <c r="P4" i="5"/>
  <c r="D4" i="8"/>
  <c r="B1001" i="7"/>
  <c r="B35" i="4"/>
  <c r="B38" i="4"/>
  <c r="B62" i="4"/>
  <c r="A43" i="6"/>
  <c r="C13" i="6"/>
  <c r="C12" i="6"/>
  <c r="C59" i="6"/>
  <c r="B3" i="6"/>
  <c r="A4" i="8"/>
  <c r="B22" i="3"/>
  <c r="B4" i="8"/>
  <c r="B34" i="4"/>
  <c r="B40" i="4"/>
  <c r="B58" i="4"/>
  <c r="A40" i="6"/>
  <c r="C10" i="6"/>
  <c r="C3" i="6"/>
  <c r="I4" i="8"/>
  <c r="C46" i="6"/>
  <c r="C29" i="6"/>
  <c r="C5" i="7"/>
  <c r="A1" i="6"/>
  <c r="A85" i="4"/>
  <c r="B33" i="4"/>
  <c r="A21" i="6"/>
  <c r="B81" i="4"/>
  <c r="A57" i="6"/>
  <c r="H4" i="5"/>
  <c r="O4" i="5"/>
  <c r="B2" i="5"/>
  <c r="B41" i="4"/>
  <c r="B65" i="4"/>
  <c r="A46" i="6"/>
  <c r="D3" i="6"/>
  <c r="B20" i="1"/>
  <c r="B29" i="4"/>
  <c r="A18" i="6"/>
  <c r="C8" i="6"/>
  <c r="C11" i="6"/>
  <c r="C30" i="6"/>
  <c r="A3" i="6"/>
  <c r="D5" i="7"/>
  <c r="B32" i="4"/>
  <c r="A20" i="6"/>
  <c r="N4" i="5"/>
  <c r="B28" i="4"/>
  <c r="A17" i="6"/>
  <c r="G4" i="5"/>
  <c r="A1" i="7"/>
  <c r="C40" i="6"/>
  <c r="F4" i="5"/>
  <c r="C4" i="8"/>
  <c r="A1" i="8"/>
  <c r="C17" i="6"/>
  <c r="B27" i="4"/>
  <c r="A16" i="6"/>
  <c r="B79" i="4"/>
  <c r="A55" i="6"/>
  <c r="D1" i="6"/>
  <c r="C18" i="6"/>
  <c r="C35" i="6"/>
  <c r="B5" i="7"/>
  <c r="C26" i="6"/>
  <c r="C41" i="6"/>
  <c r="C45" i="6"/>
  <c r="A64" i="2"/>
  <c r="A47" i="2"/>
  <c r="C36" i="6"/>
  <c r="H4" i="8"/>
  <c r="F4" i="8"/>
  <c r="B3" i="5"/>
  <c r="G4" i="8"/>
  <c r="I4" i="5"/>
  <c r="C7" i="6"/>
  <c r="L4" i="5"/>
  <c r="B68" i="4"/>
  <c r="A47" i="6"/>
  <c r="A4" i="5"/>
  <c r="G25" i="4"/>
  <c r="G43" i="4"/>
  <c r="C4" i="6"/>
  <c r="D25" i="4"/>
  <c r="D55" i="4"/>
  <c r="A24" i="6"/>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D6" i="6"/>
  <c r="D23" i="6"/>
  <c r="D5" i="6"/>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B57" i="4"/>
  <c r="A39" i="6"/>
  <c r="B63" i="4"/>
  <c r="A44" i="6"/>
  <c r="D16" i="6"/>
  <c r="K61" i="6"/>
  <c r="B75" i="4"/>
  <c r="A53" i="6"/>
  <c r="I2363" i="5"/>
  <c r="H2363" i="5"/>
  <c r="J2363" i="5"/>
  <c r="C25" i="6"/>
  <c r="R1619" i="5"/>
  <c r="H1619" i="5"/>
  <c r="I1619" i="5"/>
  <c r="J1619" i="5"/>
  <c r="F1619" i="5"/>
  <c r="C31" i="6"/>
  <c r="I1958" i="5"/>
  <c r="I2332" i="5"/>
  <c r="D24" i="6"/>
  <c r="C21"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B44" i="4"/>
  <c r="A28" i="6"/>
  <c r="B50" i="4"/>
  <c r="A33" i="6"/>
  <c r="A23" i="6"/>
  <c r="A26" i="6"/>
  <c r="B56" i="4"/>
  <c r="A38" i="6"/>
  <c r="B74" i="4"/>
  <c r="A52" i="6"/>
  <c r="B64" i="4"/>
  <c r="A45" i="6"/>
  <c r="C20" i="6"/>
  <c r="C6" i="6"/>
  <c r="C15" i="6"/>
  <c r="B47" i="4"/>
  <c r="A31" i="6"/>
  <c r="B59" i="4"/>
  <c r="A41" i="6"/>
  <c r="B53" i="4"/>
  <c r="A36" i="6"/>
  <c r="D31" i="4"/>
  <c r="B52" i="4"/>
  <c r="A35" i="6"/>
  <c r="D37" i="4"/>
  <c r="G68" i="4"/>
  <c r="G55" i="4"/>
  <c r="G31" i="4"/>
  <c r="D68" i="4"/>
  <c r="B46" i="4"/>
  <c r="A30" i="6"/>
  <c r="D43" i="4"/>
  <c r="G37" i="4"/>
  <c r="A25" i="6"/>
  <c r="G61" i="4"/>
  <c r="G49" i="4"/>
  <c r="D61" i="4"/>
  <c r="D49" i="4"/>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D44" i="6"/>
  <c r="D21" i="6"/>
  <c r="K60" i="6"/>
  <c r="D15" i="6"/>
  <c r="D39" i="6"/>
  <c r="D34" i="6"/>
  <c r="C24" i="6"/>
  <c r="C23" i="6"/>
  <c r="D20" i="6"/>
  <c r="D53" i="6"/>
  <c r="C53" i="6"/>
  <c r="D61" i="6"/>
  <c r="C44" i="6"/>
  <c r="C34" i="6"/>
  <c r="D54" i="6"/>
  <c r="D58" i="6"/>
  <c r="D57" i="6"/>
  <c r="C48" i="6"/>
  <c r="C55" i="6"/>
  <c r="C39" i="6"/>
  <c r="D33" i="6"/>
  <c r="C33" i="6"/>
  <c r="C38" i="6"/>
  <c r="D38" i="6"/>
  <c r="D43" i="6"/>
  <c r="C43" i="6"/>
  <c r="D28" i="6"/>
  <c r="C28" i="6"/>
  <c r="B2" i="6"/>
  <c r="C64" i="6"/>
  <c r="C61" i="6"/>
  <c r="D52" i="6"/>
  <c r="C52" i="6"/>
  <c r="C57" i="6"/>
  <c r="C58" i="6"/>
  <c r="D49" i="6"/>
  <c r="D48" i="6"/>
  <c r="C54" i="6"/>
  <c r="D55" i="6"/>
  <c r="C60" i="6"/>
  <c r="D60" i="6"/>
  <c r="D50" i="6"/>
  <c r="C50" i="6"/>
  <c r="D2" i="6"/>
  <c r="C4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<sst xmlns="http://schemas.openxmlformats.org/spreadsheetml/2006/main" count="23028" uniqueCount="19208">
  <si>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</si>
  <si>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</si>
  <si>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</si>
  <si>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</si>
  <si>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</si>
  <si>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</si>
  <si>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</si>
  <si>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</si>
  <si>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</si>
  <si>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</si>
  <si>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</si>
  <si>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</si>
  <si>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</si>
  <si>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</si>
  <si>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</si>
  <si>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</si>
  <si>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</si>
  <si>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</si>
  <si>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</si>
  <si>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</si>
  <si>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</si>
  <si>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</si>
  <si>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</si>
  <si>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</si>
  <si>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</si>
  <si>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</si>
  <si>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</si>
  <si>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</si>
  <si>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</si>
  <si>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</si>
  <si>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</si>
  <si>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</si>
  <si>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</si>
  <si>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</si>
  <si>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</si>
  <si>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</si>
  <si>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</si>
  <si>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</si>
  <si>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</si>
  <si>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</si>
  <si>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</si>
  <si>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</si>
  <si>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</si>
  <si>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</si>
  <si>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</si>
  <si>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</si>
  <si>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</si>
  <si>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</si>
  <si>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</si>
  <si>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</si>
  <si>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</si>
  <si>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</si>
  <si>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</si>
  <si>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</si>
  <si>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</si>
  <si>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</si>
  <si>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</si>
  <si>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</si>
  <si>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</si>
  <si>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</si>
  <si>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</si>
  <si>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</si>
  <si>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</si>
  <si>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</si>
  <si>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</si>
  <si>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</si>
  <si>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</si>
  <si>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</si>
  <si>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</si>
  <si>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</si>
  <si>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</si>
  <si>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</si>
  <si>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</si>
  <si>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</si>
  <si>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</si>
  <si>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</si>
  <si>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</si>
  <si>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</si>
  <si>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</si>
  <si>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</si>
  <si>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</si>
  <si>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</si>
  <si>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</si>
  <si>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</si>
  <si>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</si>
  <si>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</si>
  <si>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</si>
  <si>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</si>
  <si>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</si>
  <si>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</si>
  <si>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</si>
  <si>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</si>
  <si>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</si>
  <si>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</si>
  <si>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</si>
  <si>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</si>
  <si>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</si>
  <si>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</si>
  <si>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</si>
  <si>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</si>
  <si>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</si>
  <si>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</si>
  <si>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</si>
  <si>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</si>
  <si>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</si>
  <si>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</si>
  <si>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</si>
  <si>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</si>
  <si>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</si>
  <si>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</si>
  <si>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</si>
  <si>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</si>
  <si>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</si>
  <si>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</si>
  <si>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</si>
  <si>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</si>
  <si>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</si>
  <si>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</si>
  <si>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</si>
  <si>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</si>
  <si>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</si>
  <si>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</si>
  <si>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</si>
  <si>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</si>
  <si>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</si>
  <si>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</si>
  <si>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</si>
  <si>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</si>
  <si>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</si>
  <si>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</si>
  <si>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</si>
  <si>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</si>
  <si>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</si>
  <si>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</si>
  <si>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</si>
  <si>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</si>
  <si>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</si>
  <si>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</si>
  <si>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</si>
  <si>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</si>
  <si>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</si>
  <si>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</si>
  <si>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</si>
  <si>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</si>
  <si>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</si>
  <si>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</si>
  <si>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</si>
  <si>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</si>
  <si>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</si>
  <si>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</si>
  <si>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</si>
  <si>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</si>
  <si>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</si>
  <si>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</si>
  <si>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</si>
  <si>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</si>
  <si>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</si>
  <si>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</si>
  <si>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</si>
  <si>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</si>
  <si>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</si>
  <si>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</si>
  <si>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</si>
  <si>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</si>
  <si>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</si>
  <si>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</si>
  <si>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</si>
  <si>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</si>
  <si>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</si>
  <si>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</si>
  <si>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</si>
  <si>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</si>
  <si>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</si>
  <si>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</si>
  <si>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</si>
  <si>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</si>
  <si>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</si>
  <si>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</si>
  <si>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</si>
  <si>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</si>
  <si>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</si>
  <si>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</si>
  <si>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</si>
  <si>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</si>
  <si>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</si>
  <si>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</si>
  <si>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</si>
  <si>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</si>
  <si>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</si>
  <si>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</si>
  <si>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</si>
  <si>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</si>
  <si>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</si>
  <si>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</si>
  <si>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</si>
  <si>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</si>
  <si>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</si>
  <si>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</si>
  <si>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</si>
  <si>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</si>
  <si>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</si>
  <si>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</si>
  <si>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</si>
  <si>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</si>
  <si>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</si>
  <si>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</si>
  <si>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</si>
  <si>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</si>
  <si>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</si>
  <si>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</si>
  <si>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</si>
  <si>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</si>
  <si>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</si>
  <si>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</si>
  <si>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</si>
  <si>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</si>
  <si>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</si>
  <si>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</si>
  <si>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</si>
  <si>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</si>
  <si>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</si>
  <si>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</si>
  <si>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</si>
  <si>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</si>
  <si>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</si>
  <si>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</si>
  <si>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</si>
  <si>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</si>
  <si>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</si>
  <si>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</si>
  <si>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</si>
  <si>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</si>
  <si>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</si>
  <si>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</si>
  <si>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</si>
  <si>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</si>
  <si>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</si>
  <si>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</si>
  <si>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</si>
  <si>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</si>
  <si>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</si>
  <si>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</si>
  <si>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</si>
  <si>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</si>
  <si>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</si>
  <si>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</si>
  <si>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</si>
  <si>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</si>
  <si>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</si>
  <si>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</si>
  <si>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</si>
  <si>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</si>
  <si>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</si>
  <si>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</si>
  <si>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</si>
  <si>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</si>
  <si>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</si>
  <si>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</si>
  <si>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</si>
  <si>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</si>
  <si>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</si>
  <si>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</si>
  <si>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</si>
  <si>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</si>
  <si>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</si>
  <si>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</si>
  <si>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</si>
  <si>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</si>
  <si>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</si>
  <si>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</si>
  <si>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</si>
  <si>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</si>
  <si>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</si>
  <si>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</si>
  <si>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</si>
  <si>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</si>
  <si>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</si>
  <si>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</si>
  <si>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</si>
  <si>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</si>
  <si>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</si>
  <si>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</si>
  <si>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</si>
  <si>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</si>
  <si>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</si>
  <si>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</si>
  <si>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</si>
  <si>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</si>
  <si>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</si>
  <si>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</si>
  <si>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</si>
  <si>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</si>
  <si>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</si>
  <si>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</si>
  <si>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</si>
  <si>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</si>
  <si>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</si>
  <si>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</si>
  <si>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</si>
  <si>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</si>
  <si>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</si>
  <si>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</si>
  <si>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</si>
  <si>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</si>
  <si>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</si>
  <si>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</si>
  <si>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</si>
  <si>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</si>
  <si>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</si>
  <si>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</si>
  <si>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</si>
  <si>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</si>
  <si>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</si>
  <si>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</si>
  <si>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</si>
  <si>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</si>
  <si>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</si>
  <si>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</si>
  <si>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</si>
  <si>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</si>
  <si>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</si>
  <si>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</si>
  <si>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</si>
  <si>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</si>
  <si>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</si>
  <si>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</si>
  <si>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</si>
  <si>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</si>
  <si>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</si>
  <si>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</si>
  <si>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</si>
  <si>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</si>
  <si>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</si>
  <si>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</si>
  <si>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</si>
  <si>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</si>
  <si>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</si>
  <si>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</si>
  <si>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</si>
  <si>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</si>
  <si>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</si>
  <si>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</si>
  <si>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</si>
  <si>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</si>
  <si>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</si>
  <si>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</si>
  <si>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</si>
  <si>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</si>
  <si>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</si>
  <si>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</si>
  <si>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</si>
  <si>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</si>
  <si>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</si>
  <si>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</si>
  <si>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</si>
  <si>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</si>
  <si>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</si>
  <si>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</si>
  <si>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</si>
  <si>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</si>
  <si>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</si>
  <si>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</si>
  <si>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</si>
  <si>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</si>
  <si>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</si>
  <si>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</si>
  <si>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</si>
  <si>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</si>
  <si>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</si>
  <si>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</si>
  <si>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</si>
  <si>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</si>
  <si>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</si>
  <si>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</si>
  <si>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</si>
  <si>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</si>
  <si>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</si>
  <si>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</si>
  <si>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</si>
  <si>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</si>
  <si>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</si>
  <si>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</si>
  <si>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</si>
  <si>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</si>
  <si>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</si>
  <si>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</si>
  <si>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</si>
  <si>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</si>
  <si>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</si>
  <si>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</si>
  <si>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</si>
  <si>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</si>
  <si>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</si>
  <si>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</si>
  <si>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</si>
  <si>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</si>
  <si>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</si>
  <si>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</si>
  <si>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</si>
  <si>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</si>
  <si>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</si>
  <si>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</si>
  <si>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</si>
  <si>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</si>
  <si>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</si>
  <si>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</si>
  <si>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</si>
  <si>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</si>
  <si>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</si>
  <si>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</si>
  <si>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</si>
  <si>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</si>
  <si>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</si>
  <si>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</si>
  <si>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</si>
  <si>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</si>
  <si>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</si>
  <si>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</si>
  <si>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</si>
  <si>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</si>
  <si>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</si>
  <si>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</si>
  <si>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</si>
  <si>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</si>
  <si>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</si>
  <si>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</si>
  <si>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</si>
  <si>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</si>
  <si>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</si>
  <si>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</si>
  <si>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</si>
  <si>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</si>
  <si>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</si>
  <si>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</si>
  <si>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</si>
  <si>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</si>
  <si>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</si>
  <si>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</si>
  <si>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</si>
  <si>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</si>
  <si>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</si>
  <si>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</si>
  <si>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</si>
  <si>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</si>
  <si>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</si>
  <si>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</si>
  <si>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</si>
  <si>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</si>
  <si>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</si>
  <si>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</si>
  <si>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</si>
  <si>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</si>
  <si>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</si>
  <si>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</si>
  <si>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</si>
  <si>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</si>
  <si>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</si>
  <si>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</si>
  <si>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</si>
  <si>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</si>
  <si>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</si>
  <si>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</si>
  <si>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</si>
  <si>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</si>
  <si>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</si>
  <si>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</si>
  <si>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</si>
  <si>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</si>
  <si>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</si>
  <si>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</si>
  <si>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</si>
  <si>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</si>
  <si>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</si>
  <si>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</si>
  <si>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</si>
  <si>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</si>
  <si>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</si>
  <si>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</si>
  <si>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</si>
  <si>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</si>
  <si>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</si>
  <si>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</si>
  <si>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</si>
  <si>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</si>
  <si>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</si>
  <si>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</si>
  <si>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</si>
  <si>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</si>
  <si>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</si>
  <si>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</si>
  <si>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</si>
  <si>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</si>
  <si>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</si>
  <si>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</si>
  <si>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</si>
  <si>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</si>
  <si>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</si>
  <si>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</si>
  <si>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</si>
  <si>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</si>
  <si>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</si>
  <si>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</si>
  <si>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</si>
  <si>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</si>
  <si>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</si>
  <si>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</si>
  <si>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</si>
  <si>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</si>
  <si>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</si>
  <si>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</si>
  <si>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</si>
  <si>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</si>
  <si>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</si>
  <si>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</si>
  <si>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</si>
  <si>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</si>
  <si>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</si>
  <si>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</si>
  <si>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</si>
  <si>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</si>
  <si>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</si>
  <si>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</si>
  <si>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</si>
  <si>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</si>
  <si>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</si>
  <si>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</si>
  <si>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</si>
  <si>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</si>
  <si>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</si>
  <si>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</si>
  <si>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</si>
  <si>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</si>
  <si>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</si>
  <si>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</si>
  <si>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</si>
  <si>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</si>
  <si>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</si>
  <si>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</si>
  <si>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</si>
  <si>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</si>
  <si>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</si>
  <si>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</si>
  <si>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</si>
  <si>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</si>
  <si>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</si>
  <si>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</si>
  <si>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</si>
  <si>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</si>
  <si>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</si>
  <si>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</si>
  <si>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</si>
  <si>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</si>
  <si>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</si>
  <si>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</si>
  <si>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</si>
  <si>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</si>
  <si>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</si>
  <si>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</si>
  <si>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</si>
  <si>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</si>
  <si>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</si>
  <si>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</si>
  <si>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</si>
  <si>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</si>
  <si>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</si>
  <si>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</si>
  <si>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</si>
  <si>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</si>
  <si>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</si>
  <si>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</si>
  <si>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</si>
  <si>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</si>
  <si>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</si>
  <si>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</si>
  <si>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</si>
  <si>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</si>
  <si>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</si>
  <si>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</si>
  <si>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</si>
  <si>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</si>
  <si>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</si>
  <si>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</si>
  <si>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</si>
  <si>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</si>
  <si>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</si>
  <si>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</si>
  <si>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</si>
  <si>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</si>
  <si>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</si>
  <si>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</si>
  <si>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</si>
  <si>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</si>
  <si>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</si>
  <si>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</si>
  <si>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</si>
  <si>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</si>
  <si>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</si>
  <si>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</si>
  <si>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</si>
  <si>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</si>
  <si>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</si>
  <si>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</si>
  <si>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</si>
  <si>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</si>
  <si>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</si>
  <si>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</si>
  <si>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</si>
  <si>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</si>
  <si>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</si>
  <si>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</si>
  <si>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</si>
  <si>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</si>
  <si>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</si>
  <si>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</si>
  <si>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</si>
  <si>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</si>
  <si>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</si>
  <si>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</si>
  <si>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</si>
  <si>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</si>
  <si>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</si>
  <si>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</si>
  <si>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</si>
  <si>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</si>
  <si>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</si>
  <si>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</si>
  <si>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</si>
  <si>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</si>
  <si>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</si>
  <si>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</si>
  <si>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</si>
  <si>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</si>
  <si>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</si>
  <si>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</si>
  <si>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</si>
  <si>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</si>
  <si>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</si>
  <si>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</si>
  <si>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</si>
  <si>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</si>
  <si>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</si>
  <si>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</si>
  <si>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</si>
  <si>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</si>
  <si>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</si>
  <si>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</si>
  <si>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</si>
  <si>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</si>
  <si>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</si>
  <si>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</si>
  <si>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</si>
  <si>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</si>
  <si>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</si>
  <si>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</si>
  <si>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</si>
  <si>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</si>
  <si>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</si>
  <si>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</si>
  <si>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</si>
  <si>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</si>
  <si>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</si>
  <si>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</si>
  <si>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</si>
  <si>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</si>
  <si>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</si>
  <si>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</si>
  <si>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</si>
  <si>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</si>
  <si>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</si>
  <si>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</si>
  <si>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</si>
  <si>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</si>
  <si>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</si>
  <si>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</si>
  <si>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</si>
  <si>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</si>
  <si>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</si>
  <si>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</si>
  <si>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</si>
  <si>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</si>
  <si>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</si>
  <si>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</si>
  <si>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</si>
  <si>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</si>
  <si>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</si>
  <si>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</si>
  <si>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</si>
  <si>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</si>
  <si>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</si>
  <si>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</si>
  <si>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</si>
  <si>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</si>
  <si>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</si>
  <si>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</si>
  <si>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</si>
  <si>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</si>
  <si>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</si>
  <si>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</si>
  <si>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</si>
  <si>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</si>
  <si>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</si>
  <si>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</si>
  <si>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</si>
  <si>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</si>
  <si>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</si>
  <si>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</si>
  <si>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</si>
  <si>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</si>
  <si>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</si>
  <si>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</si>
  <si>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</si>
  <si>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</si>
  <si>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</si>
  <si>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</si>
  <si>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</si>
  <si>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</si>
  <si>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</si>
  <si>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</si>
  <si>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</si>
  <si>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</si>
  <si>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</si>
  <si>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</si>
  <si>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</si>
  <si>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</si>
  <si>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</si>
  <si>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</si>
  <si>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</si>
  <si>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</si>
  <si>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</si>
  <si>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</si>
  <si>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</si>
  <si>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</si>
  <si>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</si>
  <si>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</si>
  <si>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</si>
  <si>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</si>
  <si>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</si>
  <si>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</si>
  <si>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</si>
  <si>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</si>
  <si>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</si>
  <si>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</si>
  <si>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</si>
  <si>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</si>
  <si>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</si>
  <si>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</si>
  <si>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</si>
  <si>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</si>
  <si>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</si>
  <si>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</si>
  <si>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</si>
  <si>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</si>
  <si>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</si>
  <si>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</si>
  <si>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</si>
  <si>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</si>
  <si>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</si>
  <si>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</si>
  <si>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</si>
  <si>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</si>
  <si>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</si>
  <si>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</si>
  <si>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</si>
  <si>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</si>
  <si>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</si>
  <si>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</si>
  <si>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</si>
  <si>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</si>
  <si>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</si>
  <si>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</si>
  <si>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</si>
  <si>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</si>
  <si>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</si>
  <si>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</si>
  <si>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</si>
  <si>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</si>
  <si>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</si>
  <si>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</si>
  <si>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</si>
  <si>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</si>
  <si>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</si>
  <si>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</si>
  <si>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</si>
  <si>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</si>
  <si>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</si>
  <si>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</si>
  <si>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</si>
  <si>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</si>
  <si>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</si>
  <si>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</si>
  <si>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</si>
  <si>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</si>
  <si>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</si>
  <si>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</si>
  <si>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</si>
  <si>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</si>
  <si>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</si>
  <si>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</si>
  <si>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</si>
  <si>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</si>
  <si>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</si>
  <si>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</si>
  <si>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</si>
  <si>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</si>
  <si>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</si>
  <si>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</si>
  <si>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</si>
  <si>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</si>
  <si>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</si>
  <si>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</si>
  <si>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</si>
  <si>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</si>
  <si>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</si>
  <si>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</si>
  <si>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</si>
  <si>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</si>
  <si>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</si>
  <si>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</si>
  <si>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</si>
  <si>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</si>
  <si>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</si>
  <si>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</si>
  <si>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</si>
  <si>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</si>
  <si>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</si>
  <si>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</si>
  <si>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</si>
  <si>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</si>
  <si>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</si>
  <si>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</si>
  <si>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</si>
  <si>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</si>
  <si>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</si>
  <si>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</si>
  <si>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</si>
  <si>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</si>
  <si>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</si>
  <si>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</si>
  <si>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</si>
  <si>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</si>
  <si>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</si>
  <si>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</si>
  <si>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</si>
  <si>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</si>
  <si>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</si>
  <si>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</si>
  <si>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</si>
  <si>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</si>
  <si>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</si>
  <si>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</si>
  <si>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</si>
  <si>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</si>
  <si>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</si>
  <si>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</si>
  <si>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</si>
  <si>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</si>
  <si>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</si>
  <si>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</si>
  <si>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</si>
  <si>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</si>
  <si>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</si>
  <si>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</si>
  <si>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</si>
  <si>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</si>
  <si>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</si>
  <si>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</si>
  <si>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</si>
  <si>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</si>
  <si>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</si>
  <si>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</si>
  <si>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</si>
  <si>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</si>
  <si>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</si>
  <si>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</si>
  <si>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</si>
  <si>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</si>
  <si>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</si>
  <si>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</si>
  <si>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</si>
  <si>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</si>
  <si>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</si>
  <si>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</si>
  <si>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</si>
  <si>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</si>
  <si>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</si>
  <si>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</si>
  <si>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</si>
  <si>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</si>
  <si>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</si>
  <si>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</si>
  <si>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</si>
  <si>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</si>
  <si>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</si>
  <si>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</si>
  <si>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</si>
  <si>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</si>
  <si>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</si>
  <si>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</si>
  <si>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</si>
  <si>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</si>
  <si>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</si>
  <si>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</si>
  <si>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</si>
  <si>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</si>
  <si>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</si>
  <si>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</si>
  <si>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</si>
  <si>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</si>
  <si>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</si>
  <si>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</si>
  <si>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</si>
  <si>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</si>
  <si>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</si>
  <si>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</si>
  <si>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</si>
  <si>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</si>
  <si>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</si>
  <si>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</si>
  <si>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</si>
  <si>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</si>
  <si>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</si>
  <si>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</si>
  <si>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</si>
  <si>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</si>
  <si>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</si>
  <si>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</si>
  <si>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</si>
  <si>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</si>
  <si>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</si>
  <si>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</si>
  <si>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</si>
  <si>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</si>
  <si>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</si>
  <si>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</si>
  <si>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</si>
  <si>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</si>
  <si>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</si>
  <si>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</si>
  <si>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</si>
  <si>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</si>
  <si>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</si>
  <si>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</si>
  <si>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</si>
  <si>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</si>
  <si>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</si>
  <si>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</si>
  <si>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</si>
  <si>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</si>
  <si>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</si>
  <si>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</si>
  <si>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</si>
  <si>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</si>
  <si>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</si>
  <si>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</si>
  <si>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</si>
  <si>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</si>
  <si>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</si>
  <si>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</si>
  <si>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</si>
  <si>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</si>
  <si>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</si>
  <si>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</si>
  <si>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</si>
  <si>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</si>
  <si>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</si>
  <si>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</si>
  <si>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</si>
  <si>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</si>
  <si>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</si>
  <si>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</si>
  <si>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</si>
  <si>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</si>
  <si>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</si>
  <si>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</si>
  <si>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</si>
  <si>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</si>
  <si>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</si>
  <si>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</si>
  <si>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</si>
  <si>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</si>
  <si>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</si>
  <si>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</si>
  <si>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</si>
  <si>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</si>
  <si>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</si>
  <si>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</si>
  <si>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</si>
  <si>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</si>
  <si>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</si>
  <si>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</si>
  <si>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</si>
  <si>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</si>
  <si>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</si>
  <si>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</si>
  <si>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</si>
  <si>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</si>
  <si>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</si>
  <si>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</si>
  <si>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</si>
  <si>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</si>
  <si>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</si>
  <si>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</si>
  <si>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</si>
  <si>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</si>
  <si>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</si>
  <si>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</si>
  <si>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</si>
  <si>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</si>
  <si>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</si>
  <si>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</si>
  <si>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</si>
  <si>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</si>
  <si>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</si>
  <si>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</si>
  <si>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</si>
  <si>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</si>
  <si>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</si>
  <si>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</si>
  <si>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</si>
  <si>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</si>
  <si>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</si>
  <si>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</si>
  <si>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</si>
  <si>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</si>
  <si>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</si>
  <si>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</si>
  <si>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</si>
  <si>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</si>
  <si>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</si>
  <si>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</si>
  <si>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</si>
  <si>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</si>
  <si>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</si>
  <si>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</si>
  <si>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</si>
  <si>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</si>
  <si>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</si>
  <si>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</si>
  <si>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</si>
  <si>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</si>
  <si>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</si>
  <si>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</si>
  <si>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</si>
  <si>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</si>
  <si>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</si>
  <si>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</si>
  <si>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</si>
  <si>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</si>
  <si>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</si>
  <si>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</si>
  <si>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</si>
  <si>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</si>
  <si>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</si>
  <si>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</si>
  <si>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</si>
  <si>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</si>
  <si>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</si>
  <si>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</si>
  <si>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</si>
  <si>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</si>
  <si>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</si>
  <si>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</si>
  <si>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</si>
  <si>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</si>
  <si>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</si>
  <si>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</si>
  <si>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</si>
  <si>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</si>
  <si>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</si>
  <si>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</si>
  <si>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</si>
  <si>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</si>
  <si>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</si>
  <si>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</si>
  <si>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</si>
  <si>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</si>
  <si>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</si>
  <si>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</si>
  <si>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</si>
  <si>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</si>
  <si>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</si>
  <si>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</si>
  <si>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</si>
  <si>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</si>
  <si>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</si>
  <si>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</si>
  <si>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</si>
  <si>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</si>
  <si>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</si>
  <si>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</si>
  <si>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</si>
  <si>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</si>
  <si>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</si>
  <si>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</si>
  <si>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</si>
  <si>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</si>
  <si>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</si>
  <si>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</si>
  <si>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</si>
  <si>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</si>
  <si>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</si>
  <si>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</si>
  <si>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</si>
  <si>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</si>
  <si>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</si>
  <si>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</si>
  <si>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</si>
  <si>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</si>
  <si>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</si>
  <si>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</si>
  <si>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</si>
  <si>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</si>
  <si>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</si>
  <si>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</si>
  <si>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</si>
  <si>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</si>
  <si>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</si>
  <si>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</si>
  <si>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</si>
  <si>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</si>
  <si>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</si>
  <si>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</si>
  <si>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</si>
  <si>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</si>
  <si>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</si>
  <si>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</si>
  <si>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</si>
  <si>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</si>
  <si>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</si>
  <si>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</si>
  <si>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</si>
  <si>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</si>
  <si>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</si>
  <si>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</si>
  <si>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</si>
  <si>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</si>
  <si>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</si>
  <si>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</si>
  <si>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</si>
  <si>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</si>
  <si>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</si>
  <si>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</si>
  <si>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</si>
  <si>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</si>
  <si>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</si>
  <si>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</si>
  <si>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</si>
  <si>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</si>
  <si>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</si>
  <si>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</si>
  <si>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</si>
  <si>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</si>
  <si>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</si>
  <si>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</si>
  <si>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</si>
  <si>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</si>
  <si>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</si>
  <si>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</si>
  <si>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</si>
  <si>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</si>
  <si>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</si>
  <si>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</si>
  <si>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</si>
  <si>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</si>
  <si>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</si>
  <si>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</si>
  <si>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</si>
  <si>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</si>
  <si>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</si>
  <si>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</si>
  <si>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</si>
  <si>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</si>
  <si>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</si>
  <si>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</si>
  <si>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</si>
  <si>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</si>
  <si>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</si>
  <si>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</si>
  <si>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</si>
  <si>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</si>
  <si>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</si>
  <si>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</si>
  <si>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</si>
  <si>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</si>
  <si>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</si>
  <si>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</si>
  <si>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</si>
  <si>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</si>
  <si>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</si>
  <si>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</si>
  <si>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</si>
  <si>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</si>
  <si>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</si>
  <si>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</si>
  <si>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</si>
  <si>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</si>
  <si>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</si>
  <si>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</si>
  <si>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</si>
  <si>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</si>
  <si>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</si>
  <si>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</si>
  <si>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</si>
  <si>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</si>
  <si>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</si>
  <si>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</si>
  <si>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</si>
  <si>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</si>
  <si>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</si>
  <si>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</si>
  <si>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</si>
  <si>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</si>
  <si>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</si>
  <si>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</si>
  <si>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</si>
  <si>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</si>
  <si>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</si>
  <si>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</si>
  <si>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</si>
  <si>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</si>
  <si>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</si>
  <si>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</si>
  <si>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</si>
  <si>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</si>
  <si>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</si>
  <si>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</si>
  <si>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</si>
  <si>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</si>
  <si>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</si>
  <si>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</si>
  <si>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</si>
  <si>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</si>
  <si>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</si>
  <si>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</si>
  <si>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</si>
  <si>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</si>
  <si>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</si>
  <si>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</si>
  <si>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</si>
  <si>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</si>
  <si>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</si>
  <si>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</si>
  <si>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</si>
  <si>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</si>
  <si>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</si>
  <si>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</si>
  <si>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</si>
  <si>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</si>
  <si>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</si>
  <si>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</si>
  <si>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</si>
  <si>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</si>
  <si>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</si>
  <si>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</si>
  <si>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</si>
  <si>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</si>
  <si>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</si>
  <si>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</si>
  <si>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</si>
  <si>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</si>
  <si>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</si>
  <si>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</si>
  <si>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</si>
  <si>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</si>
  <si>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</si>
  <si>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</si>
  <si>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</si>
  <si>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</si>
  <si>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</si>
  <si>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</si>
  <si>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</si>
  <si>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</si>
  <si>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</si>
  <si>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</si>
  <si>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</si>
  <si>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</si>
  <si>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</si>
  <si>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</si>
  <si>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</si>
  <si>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</si>
  <si>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</si>
  <si>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</si>
  <si>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</si>
  <si>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</si>
  <si>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</si>
  <si>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</si>
  <si>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</si>
  <si>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</si>
  <si>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</si>
  <si>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</si>
  <si>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</si>
  <si>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</si>
  <si>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</si>
  <si>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</si>
  <si>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</si>
  <si>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</si>
  <si>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</si>
  <si>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</si>
  <si>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</si>
  <si>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</si>
  <si>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</si>
  <si>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</si>
  <si>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</si>
  <si>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</si>
  <si>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</si>
  <si>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</si>
  <si>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</si>
  <si>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</si>
  <si>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</si>
  <si>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</si>
  <si>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</si>
  <si>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</si>
  <si>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</si>
  <si>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</si>
  <si>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</si>
  <si>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</si>
  <si>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</si>
  <si>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</si>
  <si>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</si>
  <si>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</si>
  <si>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</si>
  <si>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</si>
  <si>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</si>
  <si>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</si>
  <si>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</si>
  <si>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</si>
  <si>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</si>
  <si>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</si>
  <si>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</si>
  <si>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</si>
  <si>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</si>
  <si>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</si>
  <si>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</si>
  <si>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</si>
  <si>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</si>
  <si>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</si>
  <si>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</si>
  <si>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</si>
  <si>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</si>
  <si>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</si>
  <si>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</si>
  <si>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</si>
  <si>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</si>
  <si>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</si>
  <si>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</si>
  <si>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</si>
  <si>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</si>
  <si>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</si>
  <si>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</si>
  <si>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</si>
  <si>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</si>
  <si>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</si>
  <si>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</si>
  <si>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</si>
  <si>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</si>
  <si>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</si>
  <si>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</si>
  <si>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</si>
  <si>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</si>
  <si>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</si>
  <si>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</si>
  <si>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</si>
  <si>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</si>
  <si>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</si>
  <si>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</si>
  <si>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</si>
  <si>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</si>
  <si>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</si>
  <si>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</si>
  <si>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</si>
  <si>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</si>
  <si>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</si>
  <si>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</si>
  <si>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</si>
  <si>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</si>
  <si>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</si>
  <si>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</si>
  <si>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</si>
  <si>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</si>
  <si>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</si>
  <si>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</si>
  <si>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</si>
  <si>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</si>
  <si>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</si>
  <si>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</si>
  <si>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</si>
  <si>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</si>
  <si>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</si>
  <si>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</si>
  <si>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</si>
  <si>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</si>
  <si>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</si>
  <si>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</si>
  <si>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</si>
  <si>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</si>
  <si>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</si>
  <si>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</si>
  <si>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</si>
  <si>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</si>
  <si>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</si>
  <si>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</si>
  <si>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</si>
  <si>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</si>
  <si>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</si>
  <si>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</si>
  <si>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</si>
  <si>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</si>
  <si>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</si>
  <si>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</si>
  <si>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</si>
  <si>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</si>
  <si>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</si>
  <si>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</si>
  <si>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</si>
  <si>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</si>
  <si>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</si>
  <si>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</si>
  <si>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</si>
  <si>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</si>
  <si>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</si>
  <si>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</si>
  <si>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</si>
  <si>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</si>
  <si>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</si>
  <si>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</si>
  <si>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</si>
  <si>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</si>
  <si>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</si>
  <si>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</si>
  <si>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</si>
  <si>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</si>
  <si>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</si>
  <si>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</si>
  <si>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</si>
  <si>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</si>
  <si>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</si>
  <si>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</si>
  <si>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</si>
  <si>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</si>
  <si>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</si>
  <si>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</si>
  <si>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</si>
  <si>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</si>
  <si>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</si>
  <si>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</si>
  <si>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</si>
  <si>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</si>
  <si>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</si>
  <si>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</si>
  <si>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</si>
  <si>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</si>
  <si>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</si>
  <si>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</si>
  <si>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</si>
  <si>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</si>
  <si>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</si>
  <si>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</si>
  <si>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</si>
  <si>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</si>
  <si>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</si>
  <si>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</si>
  <si>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</si>
  <si>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</si>
  <si>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</si>
  <si>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</si>
  <si>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</si>
  <si>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</si>
  <si>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</si>
  <si>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</si>
  <si>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</si>
  <si>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</si>
  <si>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</si>
  <si>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</si>
  <si>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</si>
  <si>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</si>
  <si>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</si>
  <si>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</si>
  <si>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</si>
  <si>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</si>
  <si>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</si>
  <si>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</si>
  <si>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</si>
  <si>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</si>
  <si>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</si>
  <si>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</si>
  <si>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</si>
  <si>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</si>
  <si>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</si>
  <si>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</si>
  <si>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</si>
  <si>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</si>
  <si>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</si>
  <si>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</si>
  <si>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</si>
  <si>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</si>
  <si>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</si>
  <si>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</si>
  <si>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</si>
  <si>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</si>
  <si>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</si>
  <si>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</si>
  <si>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</si>
  <si>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</si>
  <si>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</si>
  <si>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</si>
  <si>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</si>
  <si>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</si>
  <si>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</si>
  <si>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</si>
  <si>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</si>
  <si>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</si>
  <si>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</si>
  <si>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</si>
  <si>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</si>
  <si>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</si>
  <si>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</si>
  <si>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</si>
  <si>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</si>
  <si>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</si>
  <si>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</si>
  <si>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</si>
  <si>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</si>
  <si>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</si>
  <si>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</si>
  <si>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</si>
  <si>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</si>
  <si>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</si>
  <si>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</si>
  <si>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</si>
  <si>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</si>
  <si>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</si>
  <si>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</si>
  <si>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</si>
  <si>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</si>
  <si>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</si>
  <si>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</si>
  <si>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</si>
  <si>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</si>
  <si>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</si>
  <si>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</si>
  <si>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</si>
  <si>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</si>
  <si>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</si>
  <si>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</si>
  <si>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</si>
  <si>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</si>
  <si>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</si>
  <si>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</si>
  <si>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</si>
  <si>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</si>
  <si>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</si>
  <si>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</si>
  <si>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</si>
  <si>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</si>
  <si>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</si>
  <si>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</si>
  <si>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</si>
  <si>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</si>
  <si>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</si>
  <si>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</si>
  <si>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</si>
  <si>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</si>
  <si>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</si>
  <si>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</si>
  <si>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</si>
  <si>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</si>
  <si>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</si>
  <si>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</si>
  <si>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</si>
  <si>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</si>
  <si>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</si>
  <si>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</si>
  <si>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</si>
  <si>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</si>
  <si>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</si>
  <si>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</si>
  <si>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</si>
  <si>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</si>
  <si>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</si>
  <si>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</si>
  <si>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</si>
  <si>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</si>
  <si>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</si>
  <si>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</si>
  <si>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</si>
  <si>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</si>
  <si>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</si>
  <si>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</si>
  <si>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</si>
  <si>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</si>
  <si>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</si>
  <si>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</si>
  <si>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</si>
  <si>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</si>
  <si>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</si>
  <si>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</si>
  <si>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</si>
  <si>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</si>
  <si>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</si>
  <si>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</si>
  <si>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</si>
  <si>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</si>
  <si>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</si>
  <si>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</si>
  <si>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</si>
  <si>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</si>
  <si>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</si>
  <si>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</si>
  <si>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</si>
  <si>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</si>
  <si>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</si>
  <si>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</si>
  <si>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</si>
  <si>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</si>
  <si>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</si>
  <si>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</si>
  <si>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</si>
  <si>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</si>
  <si>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</si>
  <si>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</si>
  <si>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</si>
  <si>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</si>
  <si>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</si>
  <si>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</si>
  <si>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</si>
  <si>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</si>
  <si>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</si>
  <si>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</si>
  <si>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</si>
  <si>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</si>
  <si>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</si>
  <si>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</si>
  <si>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</si>
  <si>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</si>
  <si>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</si>
  <si>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</si>
  <si>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</si>
  <si>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</si>
  <si>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</si>
  <si>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</si>
  <si>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</si>
  <si>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</si>
  <si>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</si>
  <si>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</si>
  <si>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</si>
  <si>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</si>
  <si>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</si>
  <si>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</si>
  <si>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</si>
  <si>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</si>
  <si>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</si>
  <si>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</si>
  <si>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</si>
  <si>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</si>
  <si>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</si>
  <si>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</si>
  <si>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</si>
  <si>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</si>
  <si>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</si>
  <si>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</si>
  <si>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</si>
  <si>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</si>
  <si>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</si>
  <si>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</si>
  <si>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</si>
  <si>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</si>
  <si>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</si>
  <si>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</si>
  <si>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</si>
  <si>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</si>
  <si>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</si>
  <si>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</si>
  <si>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</si>
  <si>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</si>
  <si>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</si>
  <si>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</si>
  <si>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</si>
  <si>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</si>
  <si>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</si>
  <si>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</si>
  <si>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</si>
  <si>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</si>
  <si>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</si>
  <si>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</si>
  <si>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</si>
  <si>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</si>
  <si>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</si>
  <si>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</si>
  <si>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</si>
  <si>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</si>
  <si>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</si>
  <si>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</si>
  <si>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</si>
  <si>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</si>
  <si>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</si>
  <si>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</si>
  <si>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</si>
  <si>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</si>
  <si>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</si>
  <si>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</si>
  <si>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</si>
  <si>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</si>
  <si>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</si>
  <si>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</si>
  <si>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</si>
  <si>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</si>
  <si>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</si>
  <si>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</si>
  <si>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</si>
  <si>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</si>
  <si>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</si>
  <si>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</si>
  <si>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</si>
  <si>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</si>
  <si>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</si>
  <si>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</si>
  <si>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</si>
  <si>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</si>
  <si>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</si>
  <si>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</si>
  <si>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</si>
  <si>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</si>
  <si>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</si>
  <si>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</si>
  <si>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</si>
  <si>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</si>
  <si>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</si>
  <si>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</si>
  <si>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</si>
  <si>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</si>
  <si>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</si>
  <si>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</si>
  <si>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</si>
  <si>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</si>
  <si>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</si>
  <si>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</si>
  <si>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</si>
  <si>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</si>
  <si>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</si>
  <si>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</si>
  <si>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</si>
  <si>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</si>
  <si>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</si>
  <si>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</si>
  <si>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</si>
  <si>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</si>
  <si>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</si>
  <si>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</si>
  <si>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</si>
  <si>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</si>
  <si>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</si>
  <si>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</si>
  <si>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</si>
  <si>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</si>
  <si>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</si>
  <si>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</si>
  <si>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</si>
  <si>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</si>
  <si>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</si>
  <si>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</si>
  <si>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</si>
  <si>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</si>
  <si>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</si>
  <si>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</si>
  <si>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</si>
  <si>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</si>
  <si>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</si>
  <si>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</si>
  <si>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</si>
  <si>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</si>
  <si>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</si>
  <si>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</si>
  <si>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</si>
  <si>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</si>
  <si>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</si>
  <si>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</si>
  <si>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</si>
  <si>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</si>
  <si>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</si>
  <si>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</si>
  <si>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</si>
  <si>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</si>
  <si>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</si>
  <si>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</si>
  <si>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</si>
  <si>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</si>
  <si>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</si>
  <si>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</si>
  <si>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</si>
  <si>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</si>
  <si>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</si>
  <si>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</si>
  <si>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</si>
  <si>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</si>
  <si>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</si>
  <si>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</si>
  <si>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</si>
  <si>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</si>
  <si>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</si>
  <si>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</si>
  <si>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</si>
  <si>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</si>
  <si>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</si>
  <si>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</si>
  <si>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</si>
  <si>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</si>
  <si>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</si>
  <si>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</si>
  <si>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</si>
  <si>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</si>
  <si>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</si>
  <si>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</si>
  <si>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</si>
  <si>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</si>
  <si>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</si>
  <si>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</si>
  <si>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</si>
  <si>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</si>
  <si>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</si>
  <si>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</si>
  <si>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</si>
  <si>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</si>
  <si>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</si>
  <si>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</si>
  <si>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</si>
  <si>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</si>
  <si>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</si>
  <si>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</si>
  <si>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</si>
  <si>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</si>
  <si>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</si>
  <si>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</si>
  <si>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</si>
  <si>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</si>
  <si>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</si>
  <si>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</si>
  <si>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</si>
  <si>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</si>
  <si>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</si>
  <si>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</si>
  <si>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</si>
  <si>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</si>
  <si>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</si>
  <si>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</si>
  <si>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</si>
  <si>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</si>
  <si>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</si>
  <si>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</si>
  <si>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</si>
  <si>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</si>
  <si>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</si>
  <si>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</si>
  <si>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</si>
  <si>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</si>
  <si>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</si>
  <si>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</si>
  <si>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</si>
  <si>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</si>
  <si>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</si>
  <si>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</si>
  <si>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</si>
  <si>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</si>
  <si>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</si>
  <si>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</si>
  <si>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</si>
  <si>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</si>
  <si>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</si>
  <si>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</si>
  <si>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</si>
  <si>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</si>
  <si>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</si>
  <si>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</si>
  <si>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</si>
  <si>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</si>
  <si>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</si>
  <si>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</si>
  <si>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</si>
  <si>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</si>
  <si>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</si>
  <si>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</si>
  <si>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</si>
  <si>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</si>
  <si>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</si>
  <si>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</si>
  <si>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</si>
  <si>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</si>
  <si>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</si>
  <si>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</si>
  <si>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</si>
  <si>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</si>
  <si>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</si>
  <si>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</si>
  <si>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</si>
  <si>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</si>
  <si>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</si>
  <si>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</si>
  <si>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</si>
  <si>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</si>
  <si>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</si>
  <si>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</si>
  <si>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</si>
  <si>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</si>
  <si>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</si>
  <si>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</si>
  <si>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</si>
  <si>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</si>
  <si>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</si>
  <si>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</si>
  <si>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</si>
  <si>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</si>
  <si>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</si>
  <si>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</si>
  <si>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</si>
  <si>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</si>
  <si>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</si>
  <si>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</si>
  <si>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</si>
  <si>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</si>
  <si>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</si>
  <si>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</si>
  <si>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</si>
  <si>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</si>
  <si>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</si>
  <si>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</si>
  <si>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</si>
  <si>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</si>
  <si>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</si>
  <si>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</si>
  <si>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</si>
  <si>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</si>
  <si>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</si>
  <si>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</si>
  <si>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</si>
  <si>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</si>
  <si>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</si>
  <si>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</si>
  <si>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</si>
  <si>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</si>
  <si>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</si>
  <si>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</si>
  <si>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</si>
  <si>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</si>
  <si>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</si>
  <si>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</si>
  <si>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</si>
  <si>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</si>
  <si>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</si>
  <si>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</si>
  <si>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</si>
  <si>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</si>
  <si>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</si>
  <si>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</si>
  <si>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</si>
  <si>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</si>
  <si>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</si>
  <si>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</si>
  <si>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</si>
  <si>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</si>
  <si>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</si>
  <si>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</si>
  <si>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</si>
  <si>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</si>
  <si>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</si>
  <si>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</si>
  <si>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</si>
  <si>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</si>
  <si>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</si>
  <si>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</si>
  <si>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</si>
  <si>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</si>
  <si>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</si>
  <si>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</si>
  <si>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</si>
  <si>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</si>
  <si>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</si>
  <si>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</si>
  <si>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</si>
  <si>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</si>
  <si>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</si>
  <si>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</si>
  <si>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</si>
  <si>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</si>
  <si>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</si>
  <si>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</si>
  <si>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</si>
  <si>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</si>
  <si>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</si>
  <si>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</si>
  <si>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</si>
  <si>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</si>
  <si>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</si>
  <si>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</si>
  <si>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</si>
  <si>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</si>
  <si>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</si>
  <si>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</si>
  <si>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</si>
  <si>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</si>
  <si>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</si>
  <si>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</si>
  <si>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</si>
  <si>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</si>
  <si>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</si>
  <si>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</si>
  <si>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</si>
  <si>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</si>
  <si>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</si>
  <si>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</si>
  <si>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</si>
  <si>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</si>
  <si>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</si>
  <si>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</si>
  <si>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</si>
  <si>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</si>
  <si>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</si>
  <si>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</si>
  <si>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</si>
  <si>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</si>
  <si>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</si>
  <si>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</si>
  <si>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</si>
  <si>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</si>
  <si>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</si>
  <si>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</si>
  <si>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</si>
  <si>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</si>
  <si>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</si>
  <si>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</si>
  <si>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</si>
  <si>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</si>
  <si>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</si>
  <si>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</si>
  <si>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</si>
  <si>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</si>
  <si>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</si>
  <si>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</si>
  <si>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</si>
  <si>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</si>
  <si>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</si>
  <si>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</si>
  <si>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</si>
  <si>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</si>
  <si>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</si>
  <si>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</si>
  <si>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</si>
  <si>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</si>
  <si>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</si>
  <si>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</si>
  <si>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</si>
  <si>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</si>
  <si>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</si>
  <si>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</si>
  <si>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</si>
  <si>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</si>
  <si>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</si>
  <si>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</si>
  <si>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</si>
  <si>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</si>
  <si>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</si>
  <si>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</si>
  <si>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</si>
  <si>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</si>
  <si>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</si>
  <si>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</si>
  <si>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</si>
  <si>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</si>
  <si>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</si>
  <si>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</si>
  <si>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</si>
  <si>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</si>
  <si>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</si>
  <si>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</si>
  <si>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</si>
  <si>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</si>
  <si>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</si>
  <si>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</si>
  <si>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</si>
  <si>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</si>
  <si>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</si>
  <si>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</si>
  <si>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</si>
  <si>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</si>
  <si>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</si>
  <si>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</si>
  <si>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</si>
  <si>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</si>
  <si>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</si>
  <si>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</si>
  <si>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</si>
  <si>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</si>
  <si>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</si>
  <si>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</si>
  <si>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</si>
  <si>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</si>
  <si>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</si>
  <si>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</si>
  <si>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</si>
  <si>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</si>
  <si>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</si>
  <si>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</si>
  <si>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</si>
  <si>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</si>
  <si>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</si>
  <si>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</si>
  <si>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</si>
  <si>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</si>
  <si>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</si>
  <si>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</si>
  <si>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</si>
  <si>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</si>
  <si>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</si>
  <si>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</si>
  <si>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</si>
  <si>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</si>
  <si>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</si>
  <si>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</si>
  <si>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</si>
  <si>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</si>
  <si>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</si>
  <si>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</si>
  <si>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</si>
  <si>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</si>
  <si>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</si>
  <si>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</si>
  <si>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</si>
  <si>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</si>
  <si>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</si>
  <si>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</si>
  <si>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</si>
  <si>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</si>
  <si>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</si>
  <si>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</si>
  <si>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</si>
  <si>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</si>
  <si>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</si>
  <si>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</si>
  <si>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</si>
  <si>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</si>
  <si>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</si>
  <si>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</si>
  <si>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</si>
  <si>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</si>
  <si>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</si>
  <si>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</si>
  <si>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</si>
  <si>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</si>
  <si>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</si>
  <si>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</si>
  <si>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</si>
  <si>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</si>
  <si>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</si>
  <si>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</si>
  <si>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</si>
  <si>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</si>
  <si>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</si>
  <si>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</si>
  <si>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</si>
  <si>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</si>
  <si>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</si>
  <si>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</si>
  <si>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</si>
  <si>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</si>
  <si>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</si>
  <si>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</si>
  <si>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</si>
  <si>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</si>
  <si>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</si>
  <si>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</si>
  <si>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</si>
  <si>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</si>
  <si>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</si>
  <si>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</si>
  <si>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</si>
  <si>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</si>
  <si>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</si>
  <si>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</si>
  <si>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</si>
  <si>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</si>
  <si>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</si>
  <si>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</si>
  <si>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</si>
  <si>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</si>
  <si>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</si>
  <si>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</si>
  <si>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</si>
  <si>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</si>
  <si>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</si>
  <si>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</si>
  <si>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</si>
  <si>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</si>
  <si>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</si>
  <si>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</si>
  <si>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</si>
  <si>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</si>
  <si>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</si>
  <si>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</si>
  <si>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</si>
  <si>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</si>
  <si>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</si>
  <si>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</si>
  <si>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</si>
  <si>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</si>
  <si>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</si>
  <si>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</si>
  <si>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</si>
  <si>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</si>
  <si>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</si>
  <si>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</si>
  <si>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</si>
  <si>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</si>
  <si>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</si>
  <si>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</si>
  <si>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</si>
  <si>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</si>
  <si>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</si>
  <si>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</si>
  <si>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</si>
  <si>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</si>
  <si>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</si>
  <si>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</si>
  <si>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</si>
  <si>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</si>
  <si>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</si>
  <si>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</si>
  <si>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</si>
  <si>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</si>
  <si>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</si>
  <si>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</si>
  <si>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</si>
  <si>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</si>
  <si>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</si>
  <si>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</si>
  <si>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</si>
  <si>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</si>
  <si>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</si>
  <si>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</si>
  <si>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</si>
  <si>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</si>
  <si>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</si>
  <si>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</si>
  <si>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</si>
  <si>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</si>
  <si>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</si>
  <si>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</si>
  <si>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</si>
  <si>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</si>
  <si>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</si>
  <si>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</si>
  <si>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</si>
  <si>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</si>
  <si>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</si>
  <si>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</si>
  <si>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</si>
  <si>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</si>
  <si>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</si>
  <si>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</si>
  <si>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</si>
  <si>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</si>
  <si>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</si>
  <si>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</si>
  <si>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</si>
  <si>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</si>
  <si>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</si>
  <si>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</si>
  <si>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</si>
  <si>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</si>
  <si>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</si>
  <si>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</si>
  <si>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</si>
  <si>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</si>
  <si>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</si>
  <si>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</si>
  <si>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</si>
  <si>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</si>
  <si>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</si>
  <si>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</si>
  <si>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</si>
  <si>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</si>
  <si>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</si>
  <si>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</si>
  <si>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</si>
  <si>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</si>
  <si>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</si>
  <si>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</si>
  <si>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</si>
  <si>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</si>
  <si>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</si>
  <si>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</si>
  <si>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</si>
  <si>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</si>
  <si>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</si>
  <si>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</si>
  <si>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</si>
  <si>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</si>
  <si>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</si>
  <si>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</si>
  <si>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</si>
  <si>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</si>
  <si>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</si>
  <si>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</si>
  <si>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</si>
  <si>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</si>
  <si>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</si>
  <si>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</si>
  <si>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</si>
  <si>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</si>
  <si>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</si>
  <si>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</si>
  <si>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</si>
  <si>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</si>
  <si>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</si>
  <si>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</si>
  <si>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</si>
  <si>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</si>
  <si>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</si>
  <si>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</si>
  <si>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</si>
  <si>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</si>
  <si>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</si>
  <si>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</si>
  <si>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</si>
  <si>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</si>
  <si>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</si>
  <si>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</si>
  <si>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</si>
  <si>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</si>
  <si>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</si>
  <si>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</si>
  <si>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</si>
  <si>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</si>
  <si>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</si>
  <si>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</si>
  <si>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</si>
  <si>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</si>
  <si>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</si>
  <si>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</si>
  <si>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</si>
  <si>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</si>
  <si>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</si>
  <si>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</si>
  <si>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</si>
  <si>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</si>
  <si>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</si>
  <si>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</si>
  <si>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</si>
  <si>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</si>
  <si>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</si>
  <si>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</si>
  <si>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</si>
  <si>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</si>
  <si>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</si>
  <si>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</si>
  <si>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</si>
  <si>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</si>
  <si>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</si>
  <si>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</si>
  <si>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</si>
  <si>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</si>
  <si>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</si>
  <si>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</si>
  <si>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</si>
  <si>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</si>
  <si>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</si>
  <si>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</si>
  <si>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</si>
  <si>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</si>
  <si>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</si>
  <si>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</si>
  <si>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</si>
  <si>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</si>
  <si>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</si>
  <si>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</si>
  <si>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</si>
  <si>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</si>
  <si>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</si>
  <si>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</si>
  <si>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</si>
  <si>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</si>
  <si>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</si>
  <si>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</si>
  <si>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</si>
  <si>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</si>
  <si>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</si>
  <si>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</si>
  <si>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</si>
  <si>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</si>
  <si>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</si>
  <si>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</si>
  <si>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</si>
  <si>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</si>
  <si>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</si>
  <si>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</si>
  <si>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</si>
  <si>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</si>
  <si>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</si>
  <si>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</si>
  <si>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</si>
  <si>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</si>
  <si>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</si>
  <si>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</si>
  <si>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</si>
  <si>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</si>
  <si>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</si>
  <si>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</si>
  <si>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</si>
  <si>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</si>
  <si>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</si>
  <si>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</si>
  <si>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</si>
  <si>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</si>
  <si>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</si>
  <si>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</si>
  <si>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</si>
  <si>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</si>
  <si>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</si>
  <si>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</si>
  <si>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</si>
  <si>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</si>
  <si>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</si>
  <si>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</si>
  <si>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</si>
  <si>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</si>
  <si>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</si>
  <si>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</si>
  <si>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</si>
  <si>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</si>
  <si>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</si>
  <si>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</si>
  <si>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</si>
  <si>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</si>
  <si>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</si>
  <si>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</si>
  <si>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</si>
  <si>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</si>
  <si>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</si>
  <si>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</si>
  <si>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</si>
  <si>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</si>
  <si>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</si>
  <si>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</si>
  <si>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</si>
  <si>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</si>
  <si>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</si>
  <si>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</si>
  <si>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</si>
  <si>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</si>
  <si>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</si>
  <si>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</si>
  <si>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</si>
  <si>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</si>
  <si>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</si>
  <si>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</si>
  <si>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</si>
  <si>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</si>
  <si>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</si>
  <si>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</si>
  <si>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</si>
  <si>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</si>
  <si>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</si>
  <si>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</si>
  <si>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</si>
  <si>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</si>
  <si>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</si>
  <si>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</si>
  <si>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</si>
  <si>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</si>
  <si>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</si>
  <si>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</si>
  <si>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</si>
  <si>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</si>
  <si>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</si>
  <si>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</si>
  <si>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</si>
  <si>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</si>
  <si>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</si>
  <si>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</si>
  <si>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</si>
  <si>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</si>
  <si>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</si>
  <si>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</si>
  <si>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</si>
  <si>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</si>
  <si>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</si>
  <si>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</si>
  <si>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</si>
  <si>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</si>
  <si>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</si>
  <si>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</si>
  <si>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</si>
  <si>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</si>
  <si>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</si>
  <si>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</si>
  <si>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</si>
  <si>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</si>
  <si>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</si>
  <si>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</si>
  <si>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</si>
  <si>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</si>
  <si>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</si>
  <si>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</si>
  <si>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</si>
  <si>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</si>
  <si>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</si>
  <si>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</si>
  <si>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</si>
  <si>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</si>
  <si>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</si>
  <si>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</si>
  <si>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</si>
  <si>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</si>
  <si>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</si>
  <si>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</si>
  <si>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</si>
  <si>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</si>
  <si>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</si>
  <si>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</si>
  <si>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</si>
  <si>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</si>
  <si>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</si>
  <si>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</si>
  <si>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</si>
  <si>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</si>
  <si>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</si>
  <si>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</si>
  <si>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</si>
  <si>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</si>
  <si>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</si>
  <si>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</si>
  <si>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</si>
  <si>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</si>
  <si>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</si>
  <si>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</si>
  <si>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</si>
  <si>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</si>
  <si>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</si>
  <si>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</si>
  <si>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</si>
  <si>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</si>
  <si>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</si>
  <si>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</si>
  <si>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</si>
  <si>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</si>
  <si>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</si>
  <si>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</si>
  <si>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</si>
  <si>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</si>
  <si>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</si>
  <si>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</si>
  <si>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</si>
  <si>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</si>
  <si>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</si>
  <si>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</si>
  <si>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</si>
  <si>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</si>
  <si>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</si>
  <si>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</si>
  <si>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</si>
  <si>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</si>
  <si>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</si>
  <si>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</si>
  <si>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</si>
  <si>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</si>
  <si>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</si>
  <si>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</si>
  <si>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</si>
  <si>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</si>
  <si>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</si>
  <si>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</si>
  <si>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</si>
  <si>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</si>
  <si>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</si>
  <si>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</si>
  <si>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</si>
  <si>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</si>
  <si>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</si>
  <si>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</si>
  <si>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</si>
  <si>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</si>
  <si>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</si>
  <si>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</si>
  <si>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</si>
  <si>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</si>
  <si>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</si>
  <si>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</si>
  <si>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</si>
  <si>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</si>
  <si>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</si>
  <si>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</si>
  <si>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</si>
  <si>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</si>
  <si>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</si>
  <si>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</si>
  <si>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</si>
  <si>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</si>
  <si>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</si>
  <si>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</si>
  <si>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</si>
  <si>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</si>
  <si>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</si>
  <si>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</si>
  <si>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</si>
  <si>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</si>
  <si>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</si>
  <si>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</si>
  <si>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</si>
  <si>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</si>
  <si>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</si>
  <si>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</si>
  <si>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</si>
  <si>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</si>
  <si>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</si>
  <si>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</si>
  <si>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</si>
  <si>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</si>
  <si>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</si>
  <si>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</si>
  <si>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</si>
  <si>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</si>
  <si>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</si>
  <si>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</si>
  <si>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</si>
  <si>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</si>
  <si>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</si>
  <si>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</si>
  <si>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</si>
  <si>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</si>
  <si>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</si>
  <si>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</si>
  <si>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</si>
  <si>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</si>
  <si>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</si>
  <si>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</si>
  <si>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</si>
  <si>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</si>
  <si>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</si>
  <si>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</si>
  <si>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</si>
  <si>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</si>
  <si>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</si>
  <si>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</si>
  <si>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</si>
  <si>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</si>
  <si>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</si>
  <si>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</si>
  <si>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</si>
  <si>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</si>
  <si>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</si>
  <si>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</si>
  <si>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</si>
  <si>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</si>
  <si>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</si>
  <si>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</si>
  <si>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</si>
  <si>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</si>
  <si>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</si>
  <si>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</si>
  <si>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</si>
  <si>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</si>
  <si>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</si>
  <si>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</si>
  <si>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</si>
  <si>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</si>
  <si>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</si>
  <si>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</si>
  <si>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</si>
  <si>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</si>
  <si>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</si>
  <si>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</si>
  <si>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</si>
  <si>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</si>
  <si>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</si>
  <si>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</si>
  <si>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</si>
  <si>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</si>
  <si>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</si>
  <si>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</si>
  <si>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</si>
  <si>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</si>
  <si>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</si>
  <si>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</si>
  <si>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</si>
  <si>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</si>
  <si>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</si>
  <si>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</si>
  <si>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</si>
  <si>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</si>
  <si>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</si>
  <si>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</si>
  <si>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</si>
  <si>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</si>
  <si>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</si>
  <si>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</si>
  <si>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</si>
  <si>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</si>
  <si>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</si>
  <si>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</si>
  <si>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</si>
  <si>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</si>
  <si>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</si>
  <si>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</si>
  <si>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</si>
  <si>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</si>
  <si>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</si>
  <si>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</si>
  <si>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</si>
  <si>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</si>
  <si>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</si>
  <si>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</si>
  <si>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</si>
  <si>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</si>
  <si>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</si>
  <si>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</si>
  <si>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</si>
  <si>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</si>
  <si>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</si>
  <si>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</si>
  <si>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</si>
  <si>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</si>
  <si>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</si>
  <si>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</si>
  <si>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</si>
  <si>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</si>
  <si>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</si>
  <si>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</si>
  <si>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</si>
  <si>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</si>
  <si>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</si>
  <si>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</si>
  <si>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</si>
  <si>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</si>
  <si>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</si>
  <si>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</si>
  <si>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</si>
  <si>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</si>
  <si>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</si>
  <si>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</si>
  <si>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</si>
  <si>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</si>
  <si>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</si>
  <si>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</si>
  <si>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</si>
  <si>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</si>
  <si>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</si>
  <si>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</si>
  <si>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</si>
  <si>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</si>
  <si>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</si>
  <si>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</si>
  <si>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</si>
  <si>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</si>
  <si>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</si>
  <si>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</si>
  <si>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</si>
  <si>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</si>
  <si>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</si>
  <si>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</si>
  <si>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</si>
  <si>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</si>
  <si>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</si>
  <si>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</si>
  <si>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</si>
  <si>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</si>
  <si>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</si>
  <si>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</si>
  <si>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</si>
  <si>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</si>
  <si>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</si>
  <si>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</si>
  <si>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</si>
  <si>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</si>
  <si>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</si>
  <si>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</si>
  <si>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</si>
  <si>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</si>
  <si>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</si>
  <si>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</si>
  <si>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</si>
  <si>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</si>
  <si>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</si>
  <si>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</si>
  <si>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</si>
  <si>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</si>
  <si>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</si>
  <si>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</si>
  <si>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</si>
  <si>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</si>
  <si>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</si>
  <si>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</si>
  <si>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</si>
  <si>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</si>
  <si>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</si>
  <si>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</si>
  <si>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</si>
  <si>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</si>
  <si>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</si>
  <si>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</si>
  <si>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</si>
  <si>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</si>
  <si>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</si>
  <si>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</si>
  <si>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</si>
  <si>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</si>
  <si>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</si>
  <si>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</si>
  <si>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</si>
  <si>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</si>
  <si>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</si>
  <si>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</si>
  <si>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</si>
  <si>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</si>
  <si>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</si>
  <si>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</si>
  <si>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</si>
  <si>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</si>
  <si>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</si>
  <si>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</si>
  <si>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</si>
  <si>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</si>
  <si>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</si>
  <si>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</si>
  <si>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</si>
  <si>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</si>
  <si>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</si>
  <si>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</si>
  <si>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</si>
  <si>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</si>
  <si>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</si>
  <si>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</si>
  <si>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</si>
  <si>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</si>
  <si>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</si>
  <si>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</si>
  <si>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</si>
  <si>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</si>
  <si>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</si>
  <si>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</si>
  <si>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</si>
  <si>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</si>
  <si>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</si>
  <si>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</si>
  <si>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</si>
  <si>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</si>
  <si>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</si>
  <si>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</si>
  <si>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</si>
  <si>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</si>
  <si>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</si>
  <si>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</si>
  <si>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</si>
  <si>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</si>
  <si>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</si>
  <si>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</si>
  <si>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</si>
  <si>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</si>
  <si>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</si>
  <si>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</si>
  <si>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</si>
  <si>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</si>
  <si>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</si>
  <si>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</si>
  <si>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</si>
  <si>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</si>
  <si>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</si>
  <si>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</si>
  <si>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</si>
  <si>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</si>
  <si>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</si>
  <si>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</si>
  <si>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</si>
  <si>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</si>
  <si>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</si>
  <si>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</si>
  <si>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</si>
  <si>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</si>
  <si>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</si>
  <si>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</si>
  <si>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</si>
  <si>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</si>
  <si>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</si>
  <si>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</si>
  <si>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</si>
  <si>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</si>
  <si>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</si>
  <si>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</si>
  <si>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</si>
  <si>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</si>
  <si>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</si>
  <si>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</si>
  <si>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</si>
  <si>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</si>
  <si>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</si>
  <si>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</si>
  <si>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</si>
  <si>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</si>
  <si>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</si>
  <si>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</si>
  <si>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</si>
  <si>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</si>
  <si>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</si>
  <si>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</si>
  <si>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</si>
  <si>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</si>
  <si>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</si>
  <si>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</si>
  <si>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</si>
  <si>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</si>
  <si>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</si>
  <si>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</si>
  <si>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</si>
  <si>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</si>
  <si>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</si>
  <si>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</si>
  <si>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</si>
  <si>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</si>
  <si>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</si>
  <si>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</si>
  <si>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</si>
  <si>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</si>
  <si>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</si>
  <si>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</si>
  <si>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</si>
  <si>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</si>
  <si>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</si>
  <si>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</si>
  <si>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</si>
  <si>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</si>
  <si>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</si>
  <si>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</si>
  <si>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</si>
  <si>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</si>
  <si>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</si>
  <si>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</si>
  <si>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</si>
  <si>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</si>
  <si>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</si>
  <si>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</si>
  <si>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</si>
  <si>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</si>
  <si>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</si>
  <si>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</si>
  <si>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</si>
  <si>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</si>
  <si>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</si>
  <si>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</si>
  <si>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</si>
  <si>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</si>
  <si>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</si>
  <si>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</si>
  <si>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</si>
  <si>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</si>
  <si>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</si>
  <si>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</si>
  <si>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</si>
  <si>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</si>
  <si>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</si>
  <si>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</si>
  <si>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</si>
  <si>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</si>
  <si>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</si>
  <si>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</si>
  <si>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</si>
  <si>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</si>
  <si>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</si>
  <si>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</si>
  <si>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</si>
  <si>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</si>
  <si>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</si>
  <si>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</si>
  <si>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</si>
  <si>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</si>
  <si>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</si>
  <si>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</si>
  <si>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</si>
  <si>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</si>
  <si>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</si>
  <si>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</si>
  <si>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</si>
  <si>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</si>
  <si>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</si>
  <si>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</si>
  <si>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</si>
  <si>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</si>
  <si>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</si>
  <si>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</si>
  <si>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</si>
  <si>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</si>
  <si>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</si>
  <si>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</si>
  <si>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</si>
  <si>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</si>
  <si>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</si>
  <si>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</si>
  <si>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</si>
  <si>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</si>
  <si>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</si>
  <si>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</si>
  <si>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</si>
  <si>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</si>
  <si>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</si>
  <si>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</si>
  <si>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</si>
  <si>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</si>
  <si>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</si>
  <si>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</si>
  <si>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</si>
  <si>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</si>
  <si>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</si>
  <si>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</si>
  <si>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</si>
  <si>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</si>
  <si>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</si>
  <si>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</si>
  <si>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</si>
  <si>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</si>
  <si>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</si>
  <si>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</si>
  <si>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</si>
  <si>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</si>
  <si>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</si>
  <si>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</si>
  <si>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</si>
  <si>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</si>
  <si>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</si>
  <si>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</si>
  <si>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</si>
  <si>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</si>
  <si>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</si>
  <si>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</si>
  <si>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</si>
  <si>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</si>
  <si>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</si>
  <si>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</si>
  <si>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</si>
  <si>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</si>
  <si>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</si>
  <si>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</si>
  <si>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</si>
  <si>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</si>
  <si>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</si>
  <si>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</si>
  <si>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</si>
  <si>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</si>
  <si>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</si>
  <si>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</si>
  <si>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</si>
  <si>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</si>
  <si>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</si>
  <si>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</si>
  <si>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</si>
  <si>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</si>
  <si>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</si>
  <si>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</si>
  <si>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</si>
  <si>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</si>
  <si>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</si>
  <si>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</si>
  <si>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</si>
  <si>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</si>
  <si>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</si>
  <si>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</si>
  <si>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</si>
  <si>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</si>
  <si>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</si>
  <si>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</si>
  <si>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</si>
  <si>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</si>
  <si>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</si>
  <si>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</si>
  <si>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</si>
  <si>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</si>
  <si>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</si>
  <si>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</si>
  <si>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</si>
  <si>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</si>
  <si>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</si>
  <si>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</si>
  <si>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</si>
  <si>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</si>
  <si>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</si>
  <si>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</si>
  <si>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</si>
  <si>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</si>
  <si>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</si>
  <si>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</si>
  <si>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</si>
  <si>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</si>
  <si>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</si>
  <si>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</si>
  <si>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</si>
  <si>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</si>
  <si>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</si>
  <si>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</si>
  <si>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</si>
  <si>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</si>
  <si>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</si>
  <si>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</si>
  <si>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</si>
  <si>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</si>
  <si>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</si>
  <si>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</si>
  <si>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</si>
  <si>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</si>
  <si>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</si>
  <si>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</si>
  <si>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</si>
  <si>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</si>
  <si>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</si>
  <si>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</si>
  <si>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</si>
  <si>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</si>
  <si>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</si>
  <si>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</si>
  <si>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</si>
  <si>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</si>
  <si>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</si>
  <si>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</si>
  <si>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</si>
  <si>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</si>
  <si>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</si>
  <si>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</si>
  <si>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</si>
  <si>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</si>
  <si>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</si>
  <si>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</si>
  <si>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</si>
  <si>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</si>
  <si>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</si>
  <si>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</si>
  <si>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</si>
  <si>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</si>
  <si>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</si>
  <si>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</si>
  <si>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</si>
  <si>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</si>
  <si>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</si>
  <si>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</si>
  <si>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</si>
  <si>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</si>
  <si>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</si>
  <si>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</si>
  <si>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</si>
  <si>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</si>
  <si>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</si>
  <si>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</si>
  <si>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</si>
  <si>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</si>
  <si>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</si>
  <si>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</si>
  <si>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</si>
  <si>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</si>
  <si>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</si>
  <si>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</si>
  <si>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</si>
  <si>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</si>
  <si>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</si>
  <si>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</si>
  <si>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</si>
  <si>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</si>
  <si>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</si>
  <si>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</si>
  <si>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</si>
  <si>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</si>
  <si>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</si>
  <si>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</si>
  <si>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</si>
  <si>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</si>
  <si>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</si>
  <si>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</si>
  <si>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</si>
  <si>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</si>
  <si>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</si>
  <si>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</si>
  <si>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</si>
  <si>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</si>
  <si>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</si>
  <si>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</si>
  <si>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</si>
  <si>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</si>
  <si>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</si>
  <si>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</si>
  <si>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</si>
  <si>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</si>
  <si>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</si>
  <si>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</si>
  <si>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</si>
  <si>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</si>
  <si>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</si>
  <si>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</si>
  <si>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</si>
  <si>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</si>
  <si>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</si>
  <si>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</si>
  <si>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</si>
  <si>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</si>
  <si>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</si>
  <si>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</si>
  <si>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</si>
  <si>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</si>
  <si>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</si>
  <si>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</si>
  <si>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</si>
  <si>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</si>
  <si>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</si>
  <si>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</si>
  <si>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</si>
  <si>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</si>
  <si>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</si>
  <si>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</si>
  <si>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</si>
  <si>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</si>
  <si>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</si>
  <si>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</si>
  <si>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</si>
  <si>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</si>
  <si>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</si>
  <si>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</si>
  <si>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</si>
  <si>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</si>
  <si>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</si>
  <si>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</si>
  <si>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</si>
  <si>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</si>
  <si>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</si>
  <si>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</si>
  <si>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</si>
  <si>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</si>
  <si>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</si>
  <si>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</si>
  <si>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</si>
  <si>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</si>
  <si>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</si>
  <si>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</si>
  <si>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</si>
  <si>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</si>
  <si>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</si>
  <si>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</si>
  <si>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</si>
  <si>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</si>
  <si>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</si>
  <si>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</si>
  <si>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</si>
  <si>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</si>
  <si>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</si>
  <si>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</si>
  <si>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</si>
  <si>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</si>
  <si>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</si>
  <si>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</si>
  <si>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</si>
  <si>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</si>
  <si>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</si>
  <si>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</si>
  <si>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</si>
  <si>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</si>
  <si>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</si>
  <si>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</si>
  <si>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</si>
  <si>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</si>
  <si>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</si>
  <si>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</si>
  <si>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</si>
  <si>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</si>
  <si>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</si>
  <si>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</si>
  <si>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</si>
  <si>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</si>
  <si>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</si>
  <si>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</si>
  <si>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</si>
  <si>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</si>
  <si>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</si>
  <si>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</si>
  <si>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</si>
  <si>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</si>
  <si>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</si>
  <si>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</si>
  <si>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</si>
  <si>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</si>
  <si>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</si>
  <si>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</si>
  <si>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</si>
  <si>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</si>
  <si>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</si>
  <si>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</si>
  <si>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</si>
  <si>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</si>
  <si>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</si>
  <si>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</si>
  <si>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</si>
  <si>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</si>
  <si>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</si>
  <si>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</si>
  <si>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</si>
  <si>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</si>
  <si>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</si>
  <si>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</si>
  <si>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</si>
  <si>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</si>
  <si>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</si>
  <si>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</si>
  <si>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</si>
  <si>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</si>
  <si>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</si>
  <si>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</si>
  <si>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</si>
  <si>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</si>
  <si>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</si>
  <si>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</si>
  <si>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</si>
  <si>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</si>
  <si>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</si>
  <si>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</si>
  <si>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</si>
  <si>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</si>
  <si>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</si>
  <si>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</si>
  <si>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</si>
  <si>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</si>
  <si>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</si>
  <si>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</si>
  <si>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</si>
  <si>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</si>
  <si>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</si>
  <si>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</si>
  <si>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</si>
  <si>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</si>
  <si>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</si>
  <si>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</si>
  <si>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</si>
  <si>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</si>
  <si>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</si>
  <si>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</si>
  <si>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</si>
  <si>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</si>
  <si>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</si>
  <si>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</si>
  <si>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</si>
  <si>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</si>
  <si>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</si>
  <si>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</si>
  <si>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</si>
  <si>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</si>
  <si>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</si>
  <si>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</si>
  <si>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</si>
  <si>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</si>
  <si>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</si>
  <si>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</si>
  <si>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</si>
  <si>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</si>
  <si>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</si>
  <si>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</si>
  <si>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</si>
  <si>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</si>
  <si>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</si>
  <si>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</si>
  <si>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</si>
  <si>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</si>
  <si>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</si>
  <si>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</si>
  <si>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</si>
  <si>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</si>
  <si>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</si>
  <si>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</si>
  <si>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</si>
  <si>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</si>
  <si>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</si>
  <si>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</si>
  <si>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</si>
  <si>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</si>
  <si>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</si>
  <si>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</si>
  <si>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</si>
  <si>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</si>
  <si>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</si>
  <si>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</si>
  <si>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</si>
  <si>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</si>
  <si>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</si>
  <si>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</si>
  <si>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</si>
  <si>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</si>
  <si>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</si>
  <si>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</si>
  <si>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</si>
  <si>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</si>
  <si>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</si>
  <si>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</si>
  <si>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</si>
  <si>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</si>
  <si>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</si>
  <si>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</si>
  <si>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</si>
  <si>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</si>
  <si>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</si>
  <si>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</si>
  <si>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</si>
  <si>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</si>
  <si>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</si>
  <si>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</si>
  <si>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</si>
  <si>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</si>
  <si>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</si>
  <si>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</si>
  <si>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</si>
  <si>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</si>
  <si>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</si>
  <si>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</si>
  <si>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</si>
  <si>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</si>
  <si>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</si>
  <si>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</si>
  <si>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</si>
  <si>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</si>
  <si>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</si>
  <si>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</si>
  <si>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</si>
  <si>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</si>
  <si>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</si>
  <si>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</si>
  <si>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</si>
  <si>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</si>
  <si>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</si>
  <si>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</si>
  <si>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</si>
  <si>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</si>
  <si>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</si>
  <si>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</si>
  <si>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</si>
  <si>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</si>
  <si>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</si>
  <si>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</si>
  <si>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</si>
  <si>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</si>
  <si>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</si>
  <si>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</si>
  <si>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</si>
  <si>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</si>
  <si>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</si>
  <si>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</si>
  <si>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</si>
  <si>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</si>
  <si>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</si>
  <si>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</si>
  <si>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</si>
  <si>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</si>
  <si>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</si>
  <si>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</si>
  <si>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</si>
  <si>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</si>
  <si>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</si>
  <si>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</si>
  <si>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</si>
  <si>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</si>
  <si>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</si>
  <si>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</si>
  <si>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</si>
  <si>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</si>
  <si>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</si>
  <si>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</si>
  <si>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</si>
  <si>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</si>
  <si>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</si>
  <si>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</si>
  <si>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</si>
  <si>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</si>
  <si>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</si>
  <si>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</si>
  <si>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</si>
  <si>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</si>
  <si>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</si>
  <si>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</si>
  <si>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</si>
  <si>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</si>
  <si>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</si>
  <si>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</si>
  <si>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</si>
  <si>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</si>
  <si>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</si>
  <si>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</si>
  <si>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</si>
  <si>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</si>
  <si>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</si>
  <si>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</si>
  <si>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</si>
  <si>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</si>
  <si>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</si>
  <si>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</si>
  <si>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</si>
  <si>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</si>
  <si>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</si>
  <si>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</si>
  <si>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</si>
  <si>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</si>
  <si>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</si>
  <si>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</si>
  <si>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</si>
  <si>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</si>
  <si>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</si>
  <si>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</si>
  <si>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</si>
  <si>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</si>
  <si>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</si>
  <si>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</si>
  <si>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</si>
  <si>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</si>
  <si>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</si>
  <si>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</si>
  <si>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</si>
  <si>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</si>
  <si>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</si>
  <si>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</si>
  <si>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</si>
  <si>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</si>
  <si>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</si>
  <si>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</si>
  <si>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</si>
  <si>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</si>
  <si>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</si>
  <si>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</si>
  <si>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</si>
  <si>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</si>
  <si>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</si>
  <si>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</si>
  <si>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</si>
  <si>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</si>
  <si>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</si>
  <si>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</si>
  <si>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</si>
  <si>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</si>
  <si>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</si>
  <si>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</si>
  <si>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</si>
  <si>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</si>
  <si>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</si>
  <si>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</si>
  <si>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</si>
  <si>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</si>
  <si>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</si>
  <si>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</si>
  <si>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</si>
  <si>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</si>
  <si>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</si>
  <si>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</si>
  <si>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</si>
  <si>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</si>
  <si>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</si>
  <si>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</si>
  <si>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</si>
  <si>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</si>
  <si>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</si>
  <si>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</si>
  <si>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</si>
  <si>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</si>
  <si>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</si>
  <si>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</si>
  <si>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</si>
  <si>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</si>
  <si>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</si>
  <si>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</si>
  <si>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</si>
  <si>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</si>
  <si>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</si>
  <si>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</si>
  <si>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</si>
  <si>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</si>
  <si>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</si>
  <si>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</si>
  <si>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</si>
  <si>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</si>
  <si>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</si>
  <si>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</si>
  <si>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</si>
  <si>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</si>
  <si>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</si>
  <si>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</si>
  <si>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</si>
  <si>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</si>
  <si>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</si>
  <si>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</si>
  <si>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</si>
  <si>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</si>
  <si>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</si>
  <si>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</si>
  <si>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</si>
  <si>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</si>
  <si>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</si>
  <si>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</si>
  <si>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</si>
  <si>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</si>
  <si>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</si>
  <si>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</si>
  <si>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</si>
  <si>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</si>
  <si>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</si>
  <si>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</si>
  <si>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</si>
  <si>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</si>
  <si>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</si>
  <si>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</si>
  <si>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</si>
  <si>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</si>
  <si>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</si>
  <si>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</si>
  <si>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</si>
  <si>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</si>
  <si>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</si>
  <si>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</si>
  <si>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</si>
  <si>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</si>
  <si>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</si>
  <si>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</si>
  <si>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</si>
  <si>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</si>
  <si>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</si>
  <si>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</si>
  <si>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</si>
  <si>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</si>
  <si>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</si>
  <si>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</si>
  <si>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</si>
  <si>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</si>
  <si>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</si>
  <si>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</si>
  <si>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</si>
  <si>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</si>
  <si>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</si>
  <si>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</si>
  <si>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</si>
  <si>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</si>
  <si>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</si>
  <si>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</si>
  <si>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</si>
  <si>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</si>
  <si>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</si>
  <si>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</si>
  <si>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</si>
  <si>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</si>
  <si>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</si>
  <si>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</si>
  <si>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</si>
  <si>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</si>
  <si>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</si>
  <si>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</si>
  <si>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</si>
  <si>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</si>
  <si>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</si>
  <si>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</si>
  <si>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</si>
  <si>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</si>
  <si>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</si>
  <si>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</si>
  <si>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</si>
  <si>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</si>
  <si>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</si>
  <si>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</si>
  <si>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</si>
  <si>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</si>
  <si>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</si>
  <si>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</si>
  <si>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</si>
  <si>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</si>
  <si>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</si>
  <si>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</si>
  <si>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</si>
  <si>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</si>
  <si>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</si>
  <si>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</si>
  <si>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</si>
  <si>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</si>
  <si>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</si>
  <si>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</si>
  <si>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</si>
  <si>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</si>
  <si>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</si>
  <si>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</si>
  <si>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</si>
  <si>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</si>
  <si>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</si>
  <si>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</si>
  <si>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</si>
  <si>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</si>
  <si>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</si>
  <si>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</si>
  <si>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</si>
  <si>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</si>
  <si>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</si>
  <si>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</si>
  <si>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</si>
  <si>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</si>
  <si>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</si>
  <si>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</si>
  <si>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</si>
  <si>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</si>
  <si>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</si>
  <si>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</si>
  <si>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</si>
  <si>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</si>
  <si>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</si>
  <si>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</si>
  <si>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</si>
  <si>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</si>
  <si>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</si>
  <si>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</si>
  <si>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</si>
  <si>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</si>
  <si>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</si>
  <si>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</si>
  <si>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</si>
  <si>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</si>
  <si>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</si>
  <si>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</si>
  <si>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</si>
  <si>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</si>
  <si>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</si>
  <si>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</si>
  <si>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</si>
  <si>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</si>
  <si>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</si>
  <si>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</si>
  <si>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</si>
  <si>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</si>
  <si>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</si>
  <si>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</si>
  <si>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</si>
  <si>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</si>
  <si>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</si>
  <si>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</si>
  <si>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</si>
  <si>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</si>
  <si>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</si>
  <si>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</si>
  <si>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</si>
  <si>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</si>
  <si>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</si>
  <si>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</si>
  <si>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</si>
  <si>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</si>
  <si>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</si>
  <si>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</si>
  <si>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</si>
  <si>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</si>
  <si>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</si>
  <si>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</si>
  <si>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</si>
  <si>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</si>
  <si>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</si>
  <si>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</si>
  <si>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</si>
  <si>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</si>
  <si>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</si>
  <si>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</si>
  <si>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</si>
  <si>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</si>
  <si>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</si>
  <si>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</si>
  <si>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</si>
  <si>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</si>
  <si>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</si>
  <si>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</si>
  <si>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</si>
  <si>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</si>
  <si>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</si>
  <si>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</si>
  <si>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</si>
  <si>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</si>
  <si>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</si>
  <si>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</si>
  <si>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</si>
  <si>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</si>
  <si>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</si>
  <si>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</si>
  <si>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</si>
  <si>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</si>
  <si>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</si>
  <si>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</si>
  <si>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</si>
  <si>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</si>
  <si>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</si>
  <si>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</si>
  <si>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</si>
  <si>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</si>
  <si>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</si>
  <si>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</si>
  <si>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</si>
  <si>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</si>
  <si>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</si>
  <si>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</si>
  <si>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</si>
  <si>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</si>
  <si>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</si>
  <si>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</si>
  <si>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</si>
  <si>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</si>
  <si>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</si>
  <si>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</si>
  <si>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</si>
  <si>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</si>
  <si>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</si>
  <si>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</si>
  <si>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</si>
  <si>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</si>
  <si>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</si>
  <si>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</si>
  <si>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</si>
  <si>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</si>
  <si>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</si>
  <si>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</si>
  <si>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</si>
  <si>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</si>
  <si>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</si>
  <si>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</si>
  <si>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</si>
  <si>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</si>
  <si>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</si>
  <si>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</si>
  <si>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</si>
  <si>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</si>
  <si>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</si>
  <si>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</si>
  <si>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</si>
  <si>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</si>
  <si>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</si>
  <si>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</si>
  <si>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</si>
  <si>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</si>
  <si>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</si>
  <si>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</si>
  <si>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</si>
  <si>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</si>
  <si>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</si>
  <si>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</si>
  <si>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</si>
  <si>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</si>
  <si>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</si>
  <si>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</si>
  <si>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</si>
  <si>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</si>
  <si>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</si>
  <si>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</si>
  <si>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</si>
  <si>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</si>
  <si>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</si>
  <si>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</si>
  <si>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</si>
  <si>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</si>
  <si>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</si>
  <si>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</si>
  <si>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</si>
  <si>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</si>
  <si>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</si>
  <si>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</si>
  <si>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</si>
  <si>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</si>
  <si>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</si>
  <si>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</si>
  <si>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</si>
  <si>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</si>
  <si>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</si>
  <si>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</si>
  <si>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</si>
  <si>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</si>
  <si>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</si>
  <si>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</si>
  <si>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</si>
  <si>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</si>
  <si>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</si>
  <si>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</si>
  <si>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</si>
  <si>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</si>
  <si>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</si>
  <si>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</si>
  <si>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</si>
  <si>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</si>
  <si>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</si>
  <si>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</si>
  <si>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</si>
  <si>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</si>
  <si>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</si>
  <si>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</si>
  <si>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</si>
  <si>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</si>
  <si>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</si>
  <si>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</si>
  <si>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</si>
  <si>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</si>
  <si>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</si>
  <si>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</si>
  <si>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</si>
  <si>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</si>
  <si>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</si>
  <si>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</si>
  <si>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</si>
  <si>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</si>
  <si>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</si>
  <si>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</si>
  <si>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</si>
  <si>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</si>
  <si>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</si>
  <si>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</si>
  <si>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</si>
  <si>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</si>
  <si>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</si>
  <si>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</si>
  <si>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</si>
  <si>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</si>
  <si>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</si>
  <si>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</si>
  <si>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</si>
  <si>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</si>
  <si>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</si>
  <si>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</si>
  <si>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</si>
  <si>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</si>
  <si>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</si>
  <si>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</si>
  <si>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</si>
  <si>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</si>
  <si>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</si>
  <si>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</si>
  <si>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</si>
  <si>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</si>
  <si>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</si>
  <si>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</si>
  <si>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</si>
  <si>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</si>
  <si>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</si>
  <si>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</si>
  <si>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</si>
  <si>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</si>
  <si>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</si>
  <si>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</si>
  <si>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</si>
  <si>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</si>
  <si>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</si>
  <si>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</si>
  <si>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</si>
  <si>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</si>
  <si>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</si>
  <si>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</si>
  <si>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</si>
  <si>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</si>
  <si>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</si>
  <si>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</si>
  <si>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</si>
  <si>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</si>
  <si>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</si>
  <si>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</si>
  <si>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</si>
  <si>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</si>
  <si>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</si>
  <si>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</si>
  <si>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</si>
  <si>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</si>
  <si>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</si>
  <si>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</si>
  <si>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</si>
  <si>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</si>
  <si>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</si>
  <si>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</si>
  <si>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</si>
  <si>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</si>
  <si>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</si>
  <si>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</si>
  <si>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</si>
  <si>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</si>
  <si>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</si>
  <si>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</si>
  <si>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</si>
  <si>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</si>
  <si>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</si>
  <si>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</si>
  <si>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</si>
  <si>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</si>
  <si>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</si>
  <si>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</si>
  <si>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</si>
  <si>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</si>
  <si>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</si>
  <si>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</si>
  <si>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</si>
  <si>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</si>
  <si>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</si>
  <si>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</si>
  <si>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</si>
  <si>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</si>
  <si>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</si>
  <si>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</si>
  <si>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</si>
  <si>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</si>
  <si>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</si>
  <si>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</si>
  <si>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</si>
  <si>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</si>
  <si>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</si>
  <si>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</si>
  <si>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</si>
  <si>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</si>
  <si>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</si>
  <si>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</si>
  <si>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</si>
  <si>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</si>
  <si>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</si>
  <si>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</si>
  <si>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</si>
  <si>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</si>
  <si>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</si>
  <si>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</si>
  <si>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</si>
  <si>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</si>
  <si>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</si>
  <si>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</si>
  <si>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</si>
  <si>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</si>
  <si>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</si>
  <si>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</si>
  <si>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</si>
  <si>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</si>
  <si>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</si>
  <si>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</si>
  <si>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</si>
  <si>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</si>
  <si>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</si>
  <si>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</si>
  <si>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</si>
  <si>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</si>
  <si>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</si>
  <si>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</si>
  <si>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</si>
  <si>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</si>
  <si>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</si>
  <si>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</si>
  <si>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</si>
  <si>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</si>
  <si>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</si>
  <si>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</si>
  <si>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</si>
  <si>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</si>
  <si>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</si>
  <si>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</si>
  <si>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</si>
  <si>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</si>
  <si>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</si>
  <si>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</si>
  <si>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</si>
  <si>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</si>
  <si>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</si>
  <si>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</si>
  <si>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</si>
  <si>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</si>
  <si>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</si>
  <si>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</si>
  <si>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</si>
  <si>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</si>
  <si>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</si>
  <si>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</si>
  <si>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</si>
  <si>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</si>
  <si>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</si>
  <si>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</si>
  <si>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</si>
  <si>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</si>
  <si>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</si>
  <si>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</si>
  <si>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</si>
  <si>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</si>
  <si>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</si>
  <si>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</si>
  <si>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</si>
  <si>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</si>
  <si>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</si>
  <si>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</si>
  <si>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</si>
  <si>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</si>
  <si>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</si>
  <si>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</si>
  <si>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</si>
  <si>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</si>
  <si>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</si>
  <si>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</si>
  <si>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</si>
  <si>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</si>
  <si>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</si>
  <si>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</si>
  <si>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</si>
  <si>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</si>
  <si>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</si>
  <si>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</si>
  <si>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</si>
  <si>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</si>
  <si>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</si>
  <si>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</si>
  <si>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</si>
  <si>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</si>
  <si>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</si>
  <si>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</si>
  <si>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</si>
  <si>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</si>
  <si>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</si>
  <si>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</si>
  <si>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</si>
  <si>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</si>
  <si>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</si>
  <si>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</si>
  <si>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</si>
  <si>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</si>
  <si>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</si>
  <si>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</si>
  <si>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</si>
  <si>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</si>
  <si>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</si>
  <si>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</si>
  <si>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</si>
  <si>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</si>
  <si>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</si>
  <si>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</si>
  <si>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</si>
  <si>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</si>
  <si>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</si>
  <si>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</si>
  <si>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</si>
  <si>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</si>
  <si>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</si>
  <si>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</si>
  <si>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</si>
  <si>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</si>
  <si>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</si>
  <si>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</si>
  <si>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</si>
  <si>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</si>
  <si>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</si>
  <si>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</si>
  <si>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</si>
  <si>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</si>
  <si>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</si>
  <si>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</si>
  <si>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</si>
  <si>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</si>
  <si>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</si>
  <si>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</si>
  <si>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</si>
  <si>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</si>
  <si>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</si>
  <si>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</si>
  <si>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</si>
  <si>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</si>
  <si>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</si>
  <si>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</si>
  <si>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</si>
  <si>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</si>
  <si>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</si>
  <si>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</si>
  <si>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</si>
  <si>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</si>
  <si>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</si>
  <si>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</si>
  <si>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</si>
  <si>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</si>
  <si>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</si>
  <si>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</si>
  <si>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</si>
  <si>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</si>
  <si>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</si>
  <si>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</si>
  <si>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</si>
  <si>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</si>
  <si>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</si>
  <si>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</si>
  <si>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</si>
  <si>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</si>
  <si>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</si>
  <si>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</si>
  <si>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</si>
  <si>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</si>
  <si>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</si>
  <si>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</si>
  <si>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</si>
  <si>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</si>
  <si>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</si>
  <si>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</si>
  <si>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</si>
  <si>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</si>
  <si>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</si>
  <si>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</si>
  <si>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</si>
  <si>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</si>
  <si>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</si>
  <si>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</si>
  <si>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</si>
  <si>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</si>
  <si>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</si>
  <si>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</si>
  <si>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</si>
  <si>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</si>
  <si>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</si>
  <si>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</si>
  <si>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</si>
  <si>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</si>
  <si>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</si>
  <si>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</si>
  <si>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</si>
  <si>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</si>
  <si>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</si>
  <si>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</si>
  <si>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</si>
  <si>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</si>
  <si>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</si>
  <si>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</si>
  <si>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</si>
  <si>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</si>
  <si>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</si>
  <si>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</si>
  <si>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</si>
  <si>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</si>
  <si>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</si>
  <si>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</si>
  <si>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</si>
  <si>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</si>
  <si>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</si>
  <si>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</si>
  <si>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</si>
  <si>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</si>
  <si>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</si>
  <si>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</si>
  <si>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</si>
  <si>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</si>
  <si>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</si>
  <si>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</si>
  <si>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</si>
  <si>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</si>
  <si>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</si>
  <si>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</si>
  <si>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</si>
  <si>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</si>
  <si>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</si>
  <si>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</si>
  <si>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</si>
  <si>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</si>
  <si>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</si>
  <si>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</si>
  <si>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</si>
  <si>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</si>
  <si>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</si>
  <si>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</si>
  <si>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</si>
  <si>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</si>
  <si>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</si>
  <si>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</si>
  <si>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</si>
  <si>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</si>
  <si>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</si>
  <si>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</si>
  <si>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</si>
  <si>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</si>
  <si>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</si>
  <si>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</si>
  <si>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</si>
  <si>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</si>
  <si>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</si>
  <si>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</si>
  <si>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</si>
  <si>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</si>
  <si>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</si>
  <si>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</si>
  <si>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</si>
  <si>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</si>
  <si>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</si>
  <si>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</si>
  <si>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</si>
  <si>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</si>
  <si>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</si>
  <si>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</si>
  <si>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</si>
  <si>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</si>
  <si>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</si>
  <si>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</si>
  <si>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</si>
  <si>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</si>
  <si>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</si>
  <si>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</si>
  <si>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</si>
  <si>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</si>
  <si>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</si>
  <si>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</si>
  <si>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</si>
  <si>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</si>
  <si>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</si>
  <si>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</si>
  <si>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</si>
  <si>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</si>
  <si>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</si>
  <si>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</si>
  <si>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</si>
  <si>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</si>
  <si>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</si>
  <si>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</si>
  <si>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</si>
  <si>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</si>
  <si>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</si>
  <si>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</si>
  <si>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</si>
  <si>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</si>
  <si>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</si>
  <si>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</si>
  <si>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</si>
  <si>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</si>
  <si>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</si>
  <si>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</si>
  <si>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</si>
  <si>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</si>
  <si>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</si>
  <si>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</si>
  <si>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</si>
  <si>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</si>
  <si>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</si>
  <si>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</si>
  <si>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</si>
  <si>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</si>
  <si>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</si>
  <si>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</si>
  <si>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</si>
  <si>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</si>
  <si>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</si>
  <si>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</si>
  <si>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</si>
  <si>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</si>
  <si>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</si>
  <si>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</si>
  <si>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</si>
  <si>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</si>
  <si>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</si>
  <si>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</si>
  <si>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</si>
  <si>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</si>
  <si>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</si>
  <si>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</si>
  <si>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</si>
  <si>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</si>
  <si>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</si>
  <si>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</si>
  <si>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</si>
  <si>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</si>
  <si>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</si>
  <si>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</si>
  <si>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</si>
  <si>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</si>
  <si>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</si>
  <si>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</si>
  <si>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</si>
  <si>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</si>
  <si>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</si>
  <si>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</si>
  <si>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</si>
  <si>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</si>
  <si>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</si>
  <si>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</si>
  <si>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</si>
  <si>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</si>
  <si>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</si>
  <si>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</si>
  <si>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</si>
  <si>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</si>
  <si>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</si>
  <si>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</si>
  <si>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</si>
  <si>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</si>
  <si>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</si>
  <si>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</si>
  <si>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</si>
  <si>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</si>
  <si>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</si>
  <si>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</si>
  <si>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</si>
  <si>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</si>
  <si>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</si>
  <si>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</si>
  <si>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</si>
  <si>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</si>
  <si>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</si>
  <si>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</si>
  <si>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</si>
  <si>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</si>
  <si>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</si>
  <si>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</si>
  <si>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</si>
  <si>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</si>
  <si>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</si>
  <si>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</si>
  <si>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</si>
  <si>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</si>
  <si>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</si>
  <si>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</si>
  <si>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</si>
  <si>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</si>
  <si>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</si>
  <si>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</si>
  <si>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</si>
  <si>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</si>
  <si>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</si>
  <si>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</si>
  <si>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</si>
  <si>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</si>
  <si>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</si>
  <si>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</si>
  <si>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</si>
  <si>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</si>
  <si>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</si>
  <si>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</si>
  <si>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</si>
  <si>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</si>
  <si>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</si>
  <si>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</si>
  <si>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</si>
  <si>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</si>
  <si>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</si>
  <si>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</si>
  <si>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</si>
  <si>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</si>
  <si>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</si>
  <si>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</si>
  <si>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</si>
  <si>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</si>
  <si>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</si>
  <si>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</si>
  <si>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</si>
  <si>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</si>
  <si>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</si>
  <si>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</si>
  <si>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</si>
  <si>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</si>
  <si>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</si>
  <si>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</si>
  <si>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</si>
  <si>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</si>
  <si>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</si>
  <si>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</si>
  <si>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</si>
  <si>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</si>
  <si>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</si>
  <si>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</si>
  <si>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</si>
  <si>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</si>
  <si>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</si>
  <si>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</si>
  <si>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</si>
  <si>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</si>
  <si>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</si>
  <si>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</si>
  <si>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</si>
  <si>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</si>
  <si>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</si>
  <si>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</si>
  <si>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</si>
  <si>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</si>
  <si>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</si>
  <si>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</si>
  <si>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</si>
  <si>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</si>
  <si>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</si>
  <si>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</si>
  <si>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</si>
  <si>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</si>
  <si>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</si>
  <si>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</si>
  <si>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</si>
  <si>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</si>
  <si>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</si>
  <si>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</si>
  <si>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</si>
  <si>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</si>
  <si>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</si>
  <si>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</si>
  <si>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</si>
  <si>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</si>
  <si>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</si>
  <si>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</si>
  <si>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</si>
  <si>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</si>
  <si>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</si>
  <si>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</si>
  <si>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</si>
  <si>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</si>
  <si>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</si>
  <si>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</si>
  <si>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</si>
  <si>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</si>
  <si>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</si>
  <si>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</si>
  <si>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</si>
  <si>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</si>
  <si>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</si>
  <si>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</si>
  <si>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</si>
  <si>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</si>
  <si>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</si>
  <si>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</si>
  <si>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</si>
  <si>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</si>
  <si>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</si>
  <si>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</si>
  <si>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</si>
  <si>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</si>
  <si>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</si>
  <si>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</si>
  <si>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</si>
  <si>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</si>
  <si>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</si>
  <si>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</si>
  <si>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</si>
  <si>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</si>
  <si>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</si>
  <si>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</si>
  <si>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</si>
  <si>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</si>
  <si>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</si>
  <si>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</si>
  <si>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</si>
  <si>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</si>
  <si>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</si>
  <si>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</si>
  <si>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</si>
  <si>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</si>
  <si>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</si>
  <si>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</si>
  <si>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</si>
  <si>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</si>
  <si>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</si>
  <si>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</si>
  <si>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</si>
  <si>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</si>
  <si>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</si>
  <si>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</si>
  <si>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</si>
  <si>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</si>
  <si>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</si>
  <si>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</si>
  <si>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</si>
  <si>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</si>
  <si>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</si>
  <si>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</si>
  <si>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</si>
  <si>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</si>
  <si>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</si>
  <si>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</si>
  <si>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</si>
  <si>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</si>
  <si>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</si>
  <si>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</si>
  <si>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</si>
  <si>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</si>
  <si>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</si>
  <si>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</si>
  <si>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</si>
  <si>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</si>
  <si>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</si>
  <si>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</si>
  <si>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</si>
  <si>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</si>
  <si>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</si>
  <si>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</si>
  <si>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</si>
  <si>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</si>
  <si>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</si>
  <si>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</si>
  <si>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</si>
  <si>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</si>
  <si>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</si>
  <si>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</si>
  <si>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</si>
  <si>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</si>
  <si>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</si>
  <si>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</si>
  <si>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</si>
  <si>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</si>
  <si>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</si>
  <si>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</si>
  <si>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</si>
  <si>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</si>
  <si>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</si>
  <si>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</si>
  <si>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</si>
  <si>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</si>
  <si>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</si>
  <si>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</si>
  <si>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</si>
  <si>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</si>
  <si>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</si>
  <si>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</si>
  <si>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</si>
  <si>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</si>
  <si>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</si>
  <si>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</si>
  <si>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</si>
  <si>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</si>
  <si>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</si>
  <si>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</si>
  <si>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</si>
  <si>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</si>
  <si>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</si>
  <si>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</si>
  <si>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</si>
  <si>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</si>
  <si>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</si>
  <si>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</si>
  <si>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</si>
  <si>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</si>
  <si>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</si>
  <si>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</si>
  <si>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</si>
  <si>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</si>
  <si>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</si>
  <si>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</si>
  <si>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</si>
  <si>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</si>
  <si>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</si>
  <si>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</si>
  <si>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</si>
  <si>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</si>
  <si>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</si>
  <si>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</si>
  <si>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</si>
  <si>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</si>
  <si>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</si>
  <si>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</si>
  <si>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</si>
  <si>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</si>
  <si>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</si>
  <si>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</si>
  <si>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</si>
  <si>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</si>
  <si>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</si>
  <si>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</si>
  <si>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</si>
  <si>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</si>
  <si>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</si>
  <si>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</si>
  <si>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</si>
  <si>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</si>
  <si>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</si>
  <si>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</si>
  <si>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</si>
  <si>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</si>
  <si>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</si>
  <si>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</si>
  <si>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</si>
  <si>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</si>
  <si>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</si>
  <si>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</si>
  <si>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</si>
  <si>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</si>
  <si>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</si>
  <si>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</si>
  <si>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</si>
  <si>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</si>
  <si>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</si>
  <si>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</si>
  <si>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</si>
  <si>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</si>
  <si>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</si>
  <si>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</si>
  <si>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</si>
  <si>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</si>
  <si>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</si>
  <si>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</si>
  <si>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</si>
  <si>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</si>
  <si>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</si>
  <si>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</si>
  <si>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</si>
  <si>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</si>
  <si>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</si>
  <si>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</si>
  <si>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</si>
  <si>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</si>
  <si>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</si>
  <si>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</si>
  <si>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</si>
  <si>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</si>
  <si>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</si>
  <si>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</si>
  <si>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</si>
  <si>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</si>
  <si>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</si>
  <si>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</si>
  <si>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</si>
  <si>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</si>
  <si>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</si>
  <si>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</si>
  <si>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</si>
  <si>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</si>
  <si>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</si>
  <si>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</si>
  <si>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</si>
  <si>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</si>
  <si>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</si>
  <si>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</si>
  <si>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</si>
  <si>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</si>
  <si>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</si>
  <si>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</si>
  <si>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</si>
  <si>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</si>
  <si>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</si>
  <si>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</si>
  <si>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</si>
  <si>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</si>
  <si>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</si>
  <si>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</si>
  <si>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</si>
  <si>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</si>
  <si>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</si>
  <si>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</si>
  <si>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</si>
  <si>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</si>
  <si>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</si>
  <si>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</si>
  <si>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</si>
  <si>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</si>
  <si>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</si>
  <si>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</si>
  <si>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</si>
  <si>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</si>
  <si>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</si>
  <si>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</si>
  <si>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</si>
  <si>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</si>
  <si>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</si>
  <si>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</si>
  <si>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</si>
  <si>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</si>
  <si>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</si>
  <si>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</si>
  <si>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</si>
  <si>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</si>
  <si>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</si>
  <si>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</si>
  <si>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</si>
  <si>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</si>
  <si>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</si>
  <si>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</si>
  <si>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</si>
  <si>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</si>
  <si>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</si>
  <si>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</si>
  <si>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</si>
  <si>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</si>
  <si>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</si>
  <si>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</si>
  <si>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</si>
  <si>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</si>
  <si>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</si>
  <si>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</si>
  <si>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</si>
  <si>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</si>
  <si>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</si>
  <si>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</si>
  <si>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</si>
  <si>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</si>
  <si>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</si>
  <si>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</si>
  <si>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</si>
  <si>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</si>
  <si>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</si>
  <si>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</si>
  <si>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</si>
  <si>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</si>
  <si>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</si>
  <si>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</si>
  <si>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</si>
  <si>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</si>
  <si>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</si>
  <si>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</si>
  <si>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</si>
  <si>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</si>
  <si>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</si>
  <si>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</si>
  <si>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</si>
  <si>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</si>
  <si>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</si>
  <si>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</si>
  <si>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</si>
  <si>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</si>
  <si>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</si>
  <si>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</si>
  <si>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</si>
  <si>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</si>
  <si>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</si>
  <si>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</si>
  <si>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</si>
  <si>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</si>
  <si>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</si>
  <si>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</si>
  <si>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</si>
  <si>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</si>
  <si>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</si>
  <si>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</si>
  <si>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</si>
  <si>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</si>
  <si>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</si>
  <si>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</si>
  <si>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</si>
  <si>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</si>
  <si>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</si>
  <si>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</si>
  <si>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</si>
  <si>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</si>
  <si>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</si>
  <si>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</si>
  <si>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</si>
  <si>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</si>
  <si>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</si>
  <si>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</si>
  <si>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</si>
  <si>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</si>
  <si>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</si>
  <si>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</si>
  <si>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</si>
  <si>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</si>
  <si>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</si>
  <si>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</si>
  <si>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</si>
  <si>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</si>
  <si>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</si>
  <si>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</si>
  <si>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</si>
  <si>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</si>
  <si>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</si>
  <si>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</si>
  <si>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</si>
  <si>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</si>
  <si>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</si>
  <si>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</si>
  <si>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</si>
  <si>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</si>
  <si>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</si>
  <si>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</si>
  <si>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</si>
  <si>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</si>
  <si>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</si>
  <si>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</si>
  <si>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</si>
  <si>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</si>
  <si>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</si>
  <si>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</si>
  <si>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</si>
  <si>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</si>
  <si>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</si>
  <si>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</si>
  <si>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</si>
  <si>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</si>
  <si>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</si>
  <si>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</si>
  <si>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</si>
  <si>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</si>
  <si>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</si>
  <si>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</si>
  <si>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</si>
  <si>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</si>
  <si>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</si>
  <si>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</si>
  <si>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</si>
  <si>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</si>
  <si>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</si>
  <si>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</si>
  <si>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</si>
  <si>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</si>
  <si>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</si>
  <si>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</si>
  <si>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</si>
  <si>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</si>
  <si>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</si>
  <si>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</si>
  <si>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</si>
  <si>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</si>
  <si>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</si>
  <si>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</si>
  <si>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</si>
  <si>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</si>
  <si>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</si>
  <si>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</si>
  <si>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</si>
  <si>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</si>
  <si>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</si>
  <si>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</si>
  <si>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</si>
  <si>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</si>
  <si>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</si>
  <si>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</si>
  <si>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</si>
  <si>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</si>
  <si>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</si>
  <si>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</si>
  <si>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</si>
  <si>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</si>
  <si>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</si>
  <si>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</si>
  <si>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</si>
  <si>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</si>
  <si>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</si>
  <si>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</si>
  <si>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</si>
  <si>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</si>
  <si>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</si>
  <si>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</si>
  <si>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</si>
  <si>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</si>
  <si>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</si>
  <si>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</si>
  <si>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</si>
  <si>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</si>
  <si>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</si>
  <si>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</si>
  <si>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</si>
  <si>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</si>
  <si>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</si>
  <si>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</si>
  <si>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</si>
  <si>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</si>
  <si>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</si>
  <si>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</si>
  <si>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</si>
  <si>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</si>
  <si>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</si>
  <si>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</si>
  <si>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</si>
  <si>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</si>
  <si>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</si>
  <si>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</si>
  <si>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</si>
  <si>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</si>
  <si>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</si>
  <si>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</si>
  <si>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</si>
  <si>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</si>
  <si>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</si>
  <si>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</si>
  <si>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</si>
  <si>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</si>
  <si>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</si>
  <si>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</si>
  <si>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</si>
  <si>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</si>
  <si>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</si>
  <si>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</si>
  <si>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</si>
  <si>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</si>
  <si>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</si>
  <si>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</si>
  <si>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</si>
  <si>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</si>
  <si>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</si>
  <si>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</si>
  <si>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</si>
  <si>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</si>
  <si>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</si>
  <si>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</si>
  <si>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</si>
  <si>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</si>
  <si>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</si>
  <si>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</si>
  <si>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</si>
  <si>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</si>
  <si>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</si>
  <si>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</si>
  <si>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</si>
  <si>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</si>
  <si>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</si>
  <si>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</si>
  <si>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</si>
  <si>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</si>
  <si>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</si>
  <si>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</si>
  <si>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</si>
  <si>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</si>
  <si>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</si>
  <si>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</si>
  <si>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</si>
  <si>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</si>
  <si>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</si>
  <si>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</si>
  <si>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</si>
  <si>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</si>
  <si>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</si>
  <si>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</si>
  <si>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</si>
  <si>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</si>
  <si>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</si>
  <si>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</si>
  <si>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</si>
  <si>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</si>
  <si>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</si>
  <si>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</si>
  <si>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</si>
  <si>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</si>
  <si>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</si>
  <si>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</si>
  <si>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</si>
  <si>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</si>
  <si>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</si>
  <si>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</si>
  <si>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</si>
  <si>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</si>
  <si>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</si>
  <si>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</si>
  <si>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</si>
  <si>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</si>
  <si>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</si>
  <si>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</si>
  <si>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</si>
  <si>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</si>
  <si>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</si>
  <si>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</si>
  <si>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</si>
  <si>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</si>
  <si>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</si>
  <si>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</si>
  <si>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</si>
  <si>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</si>
  <si>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</si>
  <si>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</si>
  <si>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</si>
  <si>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</si>
  <si>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</si>
  <si>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</si>
  <si>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</si>
  <si>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</si>
  <si>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</si>
  <si>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</si>
  <si>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</si>
  <si>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</si>
  <si>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</si>
  <si>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</si>
  <si>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</si>
  <si>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</si>
  <si>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</si>
  <si>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</si>
  <si>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</si>
  <si>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</si>
  <si>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</si>
  <si>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</si>
  <si>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</si>
  <si>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</si>
  <si>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</si>
  <si>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</si>
  <si>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</si>
  <si>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</si>
  <si>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</si>
  <si>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</si>
  <si>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</si>
  <si>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</si>
  <si>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</si>
  <si>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</si>
  <si>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</si>
  <si>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</si>
  <si>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</si>
  <si>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</si>
  <si>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</si>
  <si>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</si>
  <si>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</si>
  <si>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</si>
  <si>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</si>
  <si>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</si>
  <si>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</si>
  <si>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</si>
  <si>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</si>
  <si>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</si>
  <si>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</si>
  <si>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</si>
  <si>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</si>
  <si>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</si>
  <si>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</si>
  <si>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</si>
  <si>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</si>
  <si>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</si>
  <si>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</si>
  <si>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</si>
  <si>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</si>
  <si>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</si>
  <si>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</si>
  <si>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</si>
  <si>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</si>
  <si>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</si>
  <si>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</si>
  <si>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</si>
  <si>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</si>
  <si>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</si>
  <si>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</si>
  <si>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</si>
  <si>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</si>
  <si>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</si>
  <si>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</si>
  <si>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</si>
  <si>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</si>
  <si>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</si>
  <si>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</si>
  <si>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</si>
  <si>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</si>
  <si>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</si>
  <si>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</si>
  <si>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</si>
  <si>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</si>
  <si>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</si>
  <si>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</si>
  <si>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</si>
  <si>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</si>
  <si>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</si>
  <si>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</si>
  <si>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</si>
  <si>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</si>
  <si>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</si>
  <si>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</si>
  <si>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</si>
  <si>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</si>
  <si>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</si>
  <si>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</si>
  <si>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</si>
  <si>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</si>
  <si>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</si>
  <si>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</si>
  <si>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</si>
  <si>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</si>
  <si>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</si>
  <si>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</si>
  <si>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</si>
  <si>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</si>
  <si>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</si>
  <si>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</si>
  <si>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</si>
  <si>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</si>
  <si>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</si>
  <si>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</si>
  <si>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</si>
  <si>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</si>
  <si>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</si>
  <si>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</si>
  <si>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</si>
  <si>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</si>
  <si>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</si>
  <si>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</si>
  <si>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</si>
  <si>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</si>
  <si>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</si>
  <si>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</si>
  <si>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</si>
  <si>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</si>
  <si>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</si>
  <si>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</si>
  <si>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</si>
  <si>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</si>
  <si>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</si>
  <si>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</si>
  <si>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</si>
  <si>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</si>
  <si>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</si>
  <si>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</si>
  <si>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</si>
  <si>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</si>
  <si>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</si>
  <si>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</si>
  <si>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</si>
  <si>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</si>
  <si>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</si>
  <si>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</si>
  <si>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</si>
  <si>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</si>
  <si>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</si>
  <si>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</si>
  <si>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</si>
  <si>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</si>
  <si>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</si>
  <si>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</si>
  <si>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</si>
  <si>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</si>
  <si>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</si>
  <si>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</si>
  <si>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</si>
  <si>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</si>
  <si>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</si>
  <si>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</si>
  <si>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</si>
  <si>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</si>
  <si>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</si>
  <si>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</si>
  <si>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</si>
  <si>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</si>
  <si>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</si>
  <si>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</si>
  <si>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</si>
  <si>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</si>
  <si>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</si>
  <si>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</si>
  <si>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</si>
  <si>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</si>
  <si>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</si>
  <si>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</si>
  <si>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</si>
  <si>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</si>
  <si>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</si>
  <si>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</si>
  <si>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</si>
  <si>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</si>
  <si>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</si>
  <si>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</si>
  <si>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</si>
  <si>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</si>
  <si>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</si>
  <si>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</si>
  <si>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</si>
  <si>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</si>
  <si>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</si>
  <si>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</si>
  <si>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</si>
  <si>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</si>
  <si>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</si>
  <si>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</si>
  <si>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</si>
  <si>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</si>
  <si>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</si>
  <si>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</si>
  <si>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</si>
  <si>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</si>
  <si>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</si>
  <si>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</si>
  <si>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</si>
  <si>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</si>
  <si>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</si>
  <si>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</si>
  <si>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</si>
  <si>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</si>
  <si>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</si>
  <si>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</si>
  <si>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</si>
  <si>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</si>
  <si>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</si>
  <si>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</si>
  <si>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</si>
  <si>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</si>
  <si>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</si>
  <si>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</si>
  <si>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</si>
  <si>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</si>
  <si>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</si>
  <si>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</si>
  <si>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</si>
  <si>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</si>
  <si>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</si>
  <si>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</si>
  <si>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</si>
  <si>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</si>
  <si>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</si>
  <si>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</si>
  <si>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</si>
  <si>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</si>
  <si>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</si>
  <si>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</si>
  <si>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</si>
  <si>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</si>
  <si>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</si>
  <si>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</si>
  <si>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</si>
  <si>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</si>
  <si>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</si>
  <si>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</si>
  <si>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</si>
  <si>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</si>
  <si>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</si>
  <si>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</si>
  <si>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</si>
  <si>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</si>
  <si>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</si>
  <si>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</si>
  <si>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</si>
  <si>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</si>
  <si>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</si>
  <si>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</si>
  <si>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</si>
  <si>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</si>
  <si>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</si>
  <si>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</si>
  <si>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</si>
  <si>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</si>
  <si>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</si>
  <si>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</si>
  <si>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</si>
  <si>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</si>
  <si>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</si>
  <si>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</si>
  <si>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</si>
  <si>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</si>
  <si>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</si>
  <si>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</si>
  <si>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</si>
  <si>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</si>
  <si>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</si>
  <si>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</si>
  <si>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</si>
  <si>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</si>
  <si>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</si>
  <si>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</si>
  <si>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</si>
  <si>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</si>
  <si>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</si>
  <si>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</si>
  <si>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</si>
  <si>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</si>
  <si>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</si>
  <si>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</si>
  <si>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</si>
  <si>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</si>
  <si>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</si>
  <si>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</si>
  <si>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</si>
  <si>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</si>
  <si>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</si>
  <si>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</si>
  <si>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</si>
  <si>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</si>
  <si>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</si>
  <si>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</si>
  <si>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</si>
  <si>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</si>
  <si>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</si>
  <si>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</si>
  <si>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</si>
  <si>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</si>
  <si>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</si>
  <si>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</si>
  <si>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</si>
  <si>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</si>
  <si>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</si>
  <si>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</si>
  <si>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</si>
  <si>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</si>
  <si>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</si>
  <si>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</si>
  <si>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</si>
  <si>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</si>
  <si>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</si>
  <si>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</si>
  <si>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</si>
  <si>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</si>
  <si>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</si>
  <si>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</si>
  <si>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</si>
  <si>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</si>
  <si>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</si>
  <si>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</si>
  <si>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</si>
  <si>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</si>
  <si>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</si>
  <si>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</si>
  <si>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</si>
  <si>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</si>
  <si>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</si>
  <si>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</si>
  <si>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</si>
  <si>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</si>
  <si>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</si>
  <si>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</si>
  <si>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</si>
  <si>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</si>
  <si>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</si>
  <si>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</si>
  <si>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</si>
  <si>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</si>
  <si>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</si>
  <si>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</si>
  <si>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</si>
  <si>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</si>
  <si>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</si>
  <si>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</si>
  <si>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</si>
  <si>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</si>
  <si>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</si>
  <si>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</si>
  <si>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</si>
  <si>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</si>
  <si>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</si>
  <si>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</si>
  <si>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</si>
  <si>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</si>
  <si>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</si>
  <si>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</si>
  <si>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</si>
  <si>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</si>
  <si>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</si>
  <si>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</si>
  <si>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</si>
  <si>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</si>
  <si>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</si>
  <si>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</si>
  <si>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</si>
  <si>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</si>
  <si>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</si>
  <si>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</si>
  <si>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</si>
  <si>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</si>
  <si>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</si>
  <si>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</si>
  <si>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</si>
  <si>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</si>
  <si>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</si>
  <si>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</si>
  <si>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</si>
  <si>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</si>
  <si>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</si>
  <si>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</si>
  <si>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</si>
  <si>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</si>
  <si>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</si>
  <si>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</si>
  <si>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</si>
  <si>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</si>
  <si>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</si>
  <si>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</si>
  <si>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</si>
  <si>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</si>
  <si>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</si>
  <si>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</si>
  <si>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</si>
  <si>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</si>
  <si>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</si>
  <si>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</si>
  <si>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</si>
  <si>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</si>
  <si>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</si>
  <si>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</si>
  <si>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</si>
  <si>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</si>
  <si>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</si>
  <si>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</si>
  <si>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</si>
  <si>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</si>
  <si>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</si>
  <si>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</si>
  <si>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</si>
  <si>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</si>
  <si>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</si>
  <si>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</si>
  <si>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</si>
  <si>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</si>
  <si>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</si>
  <si>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</si>
  <si>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</si>
  <si>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</si>
  <si>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</si>
  <si>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</si>
  <si>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</si>
  <si>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</si>
  <si>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</si>
  <si>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</si>
  <si>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</si>
  <si>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</si>
  <si>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</si>
  <si>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</si>
  <si>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</si>
  <si>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</si>
  <si>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</si>
  <si>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</si>
  <si>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</si>
  <si>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</si>
  <si>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</si>
  <si>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</si>
  <si>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</si>
  <si>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</si>
  <si>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</si>
  <si>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</si>
  <si>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</si>
  <si>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</si>
  <si>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</si>
  <si>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</si>
  <si>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</si>
  <si>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</si>
  <si>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</si>
  <si>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</si>
  <si>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</si>
  <si>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</si>
  <si>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</si>
  <si>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</si>
  <si>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</si>
  <si>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</si>
  <si>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</si>
  <si>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</si>
  <si>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</si>
  <si>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</si>
  <si>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</si>
  <si>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</si>
  <si>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</si>
  <si>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</si>
  <si>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</si>
  <si>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</si>
  <si>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</si>
  <si>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</si>
  <si>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</si>
  <si>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</si>
  <si>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</si>
  <si>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</si>
  <si>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</si>
  <si>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</si>
  <si>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</si>
  <si>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</si>
  <si>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</si>
  <si>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</si>
  <si>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</si>
  <si>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</si>
  <si>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</si>
  <si>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</si>
  <si>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</si>
  <si>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</si>
  <si>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</si>
  <si>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</si>
  <si>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</si>
  <si>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</si>
  <si>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</si>
  <si>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</si>
  <si>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</si>
  <si>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</si>
  <si>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</si>
  <si>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</si>
  <si>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</si>
  <si>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</si>
  <si>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</si>
  <si>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</si>
  <si>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</si>
  <si>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</si>
  <si>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</si>
  <si>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</si>
  <si>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</si>
  <si>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</si>
  <si>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</si>
  <si>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</si>
  <si>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</si>
  <si>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</si>
  <si>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</si>
  <si>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</si>
  <si>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</si>
  <si>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</si>
  <si>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</si>
  <si>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</si>
  <si>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</si>
  <si>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</si>
  <si>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</si>
  <si>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</si>
  <si>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</si>
  <si>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</si>
  <si>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</si>
  <si>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</si>
  <si>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</si>
  <si>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</si>
  <si>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</si>
  <si>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</si>
  <si>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</si>
  <si>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</si>
  <si>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</si>
  <si>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</si>
  <si>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</si>
  <si>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</si>
  <si>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</si>
  <si>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</si>
  <si>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</si>
  <si>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</si>
  <si>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</si>
  <si>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</si>
  <si>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</si>
  <si>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</si>
  <si>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</si>
  <si>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</si>
  <si>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</si>
  <si>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</si>
  <si>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</si>
  <si>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</si>
  <si>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</si>
  <si>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</si>
  <si>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</si>
  <si>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</si>
  <si>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</si>
  <si>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</si>
  <si>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</si>
  <si>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</si>
  <si>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</si>
  <si>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</si>
  <si>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</si>
  <si>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</si>
  <si>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</si>
  <si>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</si>
  <si>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</si>
  <si>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</si>
  <si>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</si>
  <si>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</si>
  <si>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</si>
  <si>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</si>
  <si>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</si>
  <si>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</si>
  <si>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</si>
  <si>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</si>
  <si>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</si>
  <si>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</si>
  <si>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</si>
  <si>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</si>
  <si>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</si>
  <si>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</si>
  <si>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</si>
  <si>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</si>
  <si>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</si>
  <si>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</si>
  <si>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</si>
  <si>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</si>
  <si>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</si>
  <si>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</si>
  <si>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</si>
  <si>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</si>
  <si>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</si>
  <si>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</si>
  <si>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</si>
  <si>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</si>
  <si>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</si>
  <si>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</si>
  <si>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</si>
  <si>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</si>
  <si>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</si>
  <si>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</si>
  <si>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</si>
  <si>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</si>
  <si>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</si>
  <si>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</si>
  <si>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</si>
  <si>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</si>
  <si>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</si>
  <si>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</si>
  <si>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</si>
  <si>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</si>
  <si>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</si>
  <si>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</si>
  <si>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</si>
  <si>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</si>
  <si>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</si>
  <si>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</si>
  <si>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</si>
  <si>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</si>
  <si>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</si>
  <si>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</si>
  <si>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</si>
  <si>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</si>
  <si>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</si>
  <si>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</si>
  <si>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</si>
  <si>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</si>
  <si>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</si>
  <si>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</si>
  <si>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</si>
  <si>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</si>
  <si>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</si>
  <si>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</si>
  <si>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</si>
  <si>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</si>
  <si>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</si>
  <si>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</si>
  <si>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</si>
  <si>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</si>
  <si>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</si>
  <si>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</si>
  <si>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</si>
  <si>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</si>
  <si>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</si>
  <si>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</si>
  <si>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</si>
  <si>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</si>
  <si>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</si>
  <si>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</si>
  <si>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</si>
  <si>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</si>
  <si>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</si>
  <si>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</si>
  <si>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</si>
  <si>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</si>
  <si>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</si>
  <si>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</si>
  <si>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</si>
  <si>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</si>
  <si>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</si>
  <si>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</si>
  <si>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</si>
  <si>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</si>
  <si>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</si>
  <si>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</si>
  <si>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</si>
  <si>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</si>
  <si>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</si>
  <si>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</si>
  <si>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</si>
  <si>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</si>
  <si>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</si>
  <si>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</si>
  <si>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</si>
  <si>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</si>
  <si>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</si>
  <si>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</si>
  <si>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</si>
  <si>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</si>
  <si>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</si>
  <si>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</si>
  <si>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</si>
  <si>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</si>
  <si>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</si>
  <si>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</si>
  <si>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</si>
  <si>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</si>
  <si>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</si>
  <si>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</si>
  <si>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</si>
  <si>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</si>
  <si>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</si>
  <si>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</si>
  <si>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</si>
  <si>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</si>
  <si>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</si>
  <si>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</si>
  <si>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</si>
  <si>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</si>
  <si>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</si>
  <si>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</si>
  <si>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</si>
  <si>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</si>
  <si>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</si>
  <si>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</si>
  <si>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</si>
  <si>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</si>
  <si>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</si>
  <si>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</si>
  <si>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</si>
  <si>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</si>
  <si>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</si>
  <si>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</si>
  <si>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</si>
  <si>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</si>
  <si>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</si>
  <si>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</si>
  <si>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</si>
  <si>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</si>
  <si>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</si>
  <si>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</si>
  <si>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</si>
  <si>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</si>
  <si>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</si>
  <si>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</si>
  <si>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</si>
  <si>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</si>
  <si>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</si>
  <si>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</si>
  <si>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</si>
  <si>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</si>
  <si>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</si>
  <si>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</si>
  <si>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</si>
  <si>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</si>
  <si>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</si>
  <si>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</si>
  <si>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</si>
  <si>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</si>
  <si>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</si>
  <si>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</si>
  <si>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</si>
  <si>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</si>
  <si>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</si>
  <si>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</si>
  <si>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</si>
  <si>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</si>
  <si>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</si>
  <si>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</si>
  <si>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</si>
  <si>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</si>
  <si>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</si>
  <si>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</si>
  <si>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</si>
  <si>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</si>
  <si>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</si>
  <si>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</si>
  <si>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</si>
  <si>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</si>
  <si>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</si>
  <si>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</si>
  <si>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</si>
  <si>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</si>
  <si>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</si>
  <si>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</si>
  <si>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</si>
  <si>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</si>
  <si>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</si>
  <si>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</si>
  <si>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</si>
  <si>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</si>
  <si>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</si>
  <si>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</si>
  <si>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</si>
  <si>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</si>
  <si>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</si>
  <si>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</si>
  <si>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</si>
  <si>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</si>
  <si>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</si>
  <si>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</si>
  <si>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</si>
  <si>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</si>
  <si>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</si>
  <si>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</si>
  <si>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</si>
  <si>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</si>
  <si>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</si>
  <si>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</si>
  <si>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</si>
  <si>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</si>
  <si>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</si>
  <si>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</si>
  <si>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</si>
  <si>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</si>
  <si>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</si>
  <si>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</si>
  <si>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</si>
  <si>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</si>
  <si>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</si>
  <si>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</si>
  <si>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</si>
  <si>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</si>
  <si>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</si>
  <si>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</si>
  <si>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</si>
  <si>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</si>
  <si>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</si>
  <si>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</si>
  <si>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</si>
  <si>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</si>
  <si>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</si>
  <si>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</si>
  <si>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</si>
  <si>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</si>
  <si>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</si>
  <si>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</si>
  <si>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</si>
  <si>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</si>
  <si>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</si>
  <si>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</si>
  <si>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</si>
  <si>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</si>
  <si>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</si>
  <si>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</si>
  <si>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</si>
  <si>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</si>
  <si>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</si>
  <si>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</si>
  <si>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</si>
  <si>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</si>
  <si>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</si>
  <si>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</si>
  <si>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</si>
  <si>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</si>
  <si>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</si>
  <si>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</si>
  <si>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</si>
  <si>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</si>
  <si>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</si>
  <si>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</si>
  <si>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</si>
  <si>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</si>
  <si>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</si>
  <si>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</si>
  <si>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</si>
  <si>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</si>
  <si>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</si>
  <si>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</si>
  <si>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</si>
  <si>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</si>
  <si>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</si>
  <si>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</si>
  <si>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</si>
  <si>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</si>
  <si>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</si>
  <si>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</si>
  <si>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</si>
  <si>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</si>
  <si>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</si>
  <si>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</si>
  <si>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</si>
  <si>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</si>
  <si>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</si>
  <si>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</si>
  <si>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</si>
  <si>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</si>
  <si>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</si>
  <si>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</si>
  <si>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</si>
  <si>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</si>
  <si>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</si>
  <si>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</si>
  <si>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</si>
  <si>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</si>
  <si>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</si>
  <si>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</si>
  <si>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</si>
  <si>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</si>
  <si>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</si>
  <si>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</si>
  <si>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</si>
  <si>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</si>
  <si>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</si>
  <si>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</si>
  <si>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</si>
  <si>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</si>
  <si>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</si>
  <si>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</si>
  <si>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</si>
  <si>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</si>
  <si>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</si>
  <si>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</si>
  <si>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</si>
  <si>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</si>
  <si>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</si>
  <si>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</si>
  <si>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</si>
  <si>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</si>
  <si>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</si>
  <si>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</si>
  <si>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</si>
  <si>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</si>
  <si>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</si>
  <si>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</si>
  <si>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</si>
  <si>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</si>
  <si>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</si>
  <si>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</si>
  <si>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</si>
  <si>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</si>
  <si>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</si>
  <si>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</si>
  <si>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</si>
  <si>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</si>
  <si>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</si>
  <si>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</si>
  <si>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</si>
  <si>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</si>
  <si>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</si>
  <si>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</si>
  <si>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</si>
  <si>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</si>
  <si>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</si>
  <si>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</si>
  <si>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</si>
  <si>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</si>
  <si>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</si>
  <si>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</si>
  <si>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</si>
  <si>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</si>
  <si>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</si>
  <si>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</si>
  <si>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</si>
  <si>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</si>
  <si>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</si>
  <si>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</si>
  <si>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</si>
  <si>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</si>
  <si>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</si>
  <si>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</si>
  <si>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</si>
  <si>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</si>
  <si>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</si>
  <si>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</si>
  <si>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</si>
  <si>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</si>
  <si>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</si>
  <si>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</si>
  <si>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</si>
  <si>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</si>
  <si>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</si>
  <si>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</si>
  <si>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</si>
  <si>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</si>
  <si>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</si>
  <si>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</si>
  <si>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</si>
  <si>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</si>
  <si>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</si>
  <si>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</si>
  <si>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</si>
  <si>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</si>
  <si>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</si>
  <si>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</si>
  <si>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</si>
  <si>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</si>
  <si>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</si>
  <si>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</si>
  <si>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</si>
  <si>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</si>
  <si>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</si>
  <si>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</si>
  <si>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</si>
  <si>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</si>
  <si>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</si>
  <si>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</si>
  <si>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</si>
  <si>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</si>
  <si>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</si>
  <si>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</si>
  <si>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</si>
  <si>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</si>
  <si>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</si>
  <si>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</si>
  <si>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</si>
  <si>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</si>
  <si>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</si>
  <si>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</si>
  <si>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</si>
  <si>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</si>
  <si>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</si>
  <si>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</si>
  <si>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</si>
  <si>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</si>
  <si>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</si>
  <si>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</si>
  <si>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</si>
  <si>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</si>
  <si>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</si>
  <si>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</si>
  <si>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</si>
  <si>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</si>
  <si>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</si>
  <si>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</si>
  <si>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</si>
  <si>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</si>
  <si>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</si>
  <si>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</si>
  <si>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</si>
  <si>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</si>
  <si>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</si>
  <si>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</si>
  <si>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</si>
  <si>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</si>
  <si>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</si>
  <si>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</si>
  <si>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</si>
  <si>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</si>
  <si>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</si>
  <si>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</si>
  <si>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</si>
  <si>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</si>
  <si>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</si>
  <si>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</si>
  <si>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</si>
  <si>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</si>
  <si>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</si>
  <si>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</si>
  <si>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</si>
  <si>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</si>
  <si>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</si>
  <si>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</si>
  <si>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</si>
  <si>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</si>
  <si>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</si>
  <si>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</si>
  <si>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</si>
  <si>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</si>
  <si>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</si>
  <si>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</si>
  <si>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</si>
  <si>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</si>
  <si>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</si>
  <si>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</si>
  <si>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</si>
  <si>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</si>
  <si>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</si>
  <si>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</si>
  <si>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</si>
  <si>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</si>
  <si>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</si>
  <si>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</si>
  <si>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</si>
  <si>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</si>
  <si>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</si>
  <si>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</si>
  <si>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</si>
  <si>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</si>
  <si>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</si>
  <si>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</si>
  <si>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</si>
  <si>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</si>
  <si>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</si>
  <si>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</si>
  <si>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</si>
  <si>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</si>
  <si>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</si>
  <si>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</si>
  <si>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</si>
  <si>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</si>
  <si>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</si>
  <si>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</si>
  <si>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</si>
  <si>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</si>
  <si>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</si>
  <si>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</si>
  <si>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</si>
  <si>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</si>
  <si>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</si>
  <si>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</si>
  <si>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</si>
  <si>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</si>
  <si>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</si>
  <si>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</si>
  <si>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</si>
  <si>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</si>
  <si>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</si>
  <si>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</si>
  <si>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</si>
  <si>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</si>
  <si>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</si>
  <si>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</si>
  <si>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</si>
  <si>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</si>
  <si>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</si>
  <si>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</si>
  <si>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</si>
  <si>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</si>
  <si>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</si>
  <si>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</si>
  <si>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</si>
  <si>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</si>
  <si>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</si>
  <si>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</si>
  <si>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</si>
  <si>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</si>
  <si>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</si>
  <si>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</si>
  <si>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</si>
  <si>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</si>
  <si>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</si>
  <si>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</si>
  <si>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</si>
  <si>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</si>
  <si>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</si>
  <si>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</si>
  <si>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</si>
  <si>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</si>
  <si>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</si>
  <si>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</si>
  <si>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</si>
  <si>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</si>
  <si>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</si>
  <si>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</si>
  <si>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</si>
  <si>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</si>
  <si>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</si>
  <si>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</si>
  <si>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</si>
  <si>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</si>
  <si>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</si>
  <si>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</si>
  <si>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</si>
  <si>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</si>
  <si>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</si>
  <si>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</si>
  <si>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</si>
  <si>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</si>
  <si>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</si>
  <si>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</si>
  <si>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</si>
  <si>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</si>
  <si>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</si>
  <si>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</si>
  <si>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</si>
  <si>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</si>
  <si>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</si>
  <si>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</si>
  <si>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</si>
  <si>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</si>
  <si>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</si>
  <si>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</si>
  <si>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</si>
  <si>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</si>
  <si>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</si>
  <si>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</si>
  <si>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</si>
  <si>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</si>
  <si>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</si>
  <si>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</si>
  <si>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</si>
  <si>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</si>
  <si>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</si>
  <si>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</si>
  <si>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</si>
  <si>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</si>
  <si>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</si>
  <si>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</si>
  <si>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</si>
  <si>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</si>
  <si>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</si>
  <si>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</si>
  <si>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</si>
  <si>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</si>
  <si>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</si>
  <si>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</si>
  <si>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</si>
  <si>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</si>
  <si>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</si>
  <si>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</si>
  <si>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</si>
  <si>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</si>
  <si>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</si>
  <si>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</si>
  <si>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</si>
  <si>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</si>
  <si>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</si>
  <si>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</si>
  <si>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</si>
  <si>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</si>
  <si>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</si>
  <si>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</si>
  <si>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</si>
  <si>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</si>
  <si>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</si>
  <si>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</si>
  <si>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</si>
  <si>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</si>
  <si>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</si>
  <si>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</si>
  <si>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</si>
  <si>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</si>
  <si>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</si>
  <si>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</si>
  <si>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</si>
  <si>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</si>
  <si>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</si>
  <si>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</si>
  <si>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</si>
  <si>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</si>
  <si>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</si>
  <si>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</si>
  <si>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</si>
  <si>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</si>
  <si>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</si>
  <si>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</si>
  <si>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</si>
  <si>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</si>
  <si>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</si>
  <si>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</si>
  <si>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</si>
  <si>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</si>
  <si>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</si>
  <si>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</si>
  <si>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</si>
  <si>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</si>
  <si>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</si>
  <si>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</si>
  <si>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</si>
  <si>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</si>
  <si>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</si>
  <si>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</si>
  <si>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</si>
  <si>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</si>
  <si>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</si>
  <si>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</si>
  <si>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</si>
  <si>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</si>
  <si>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</si>
  <si>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</si>
  <si>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</si>
  <si>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</si>
  <si>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</si>
  <si>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</si>
  <si>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</si>
  <si>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</si>
  <si>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</si>
  <si>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</si>
  <si>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</si>
  <si>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</si>
  <si>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</si>
  <si>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</si>
  <si>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</si>
  <si>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</si>
  <si>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</si>
  <si>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</si>
  <si>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</si>
  <si>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</si>
  <si>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</si>
  <si>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</si>
  <si>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</si>
  <si>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</si>
  <si>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</si>
  <si>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</si>
  <si>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</si>
  <si>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</si>
  <si>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</si>
  <si>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</si>
  <si>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</si>
  <si>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</si>
  <si>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</si>
  <si>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</si>
  <si>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</si>
  <si>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</si>
  <si>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</si>
  <si>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</si>
  <si>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</si>
  <si>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</si>
  <si>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</si>
  <si>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</si>
  <si>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</si>
  <si>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</si>
  <si>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</si>
  <si>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</si>
  <si>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</si>
  <si>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</si>
  <si>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</si>
  <si>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</si>
  <si>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</si>
  <si>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</si>
  <si>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</si>
  <si>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</si>
  <si>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</si>
  <si>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</si>
  <si>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</si>
  <si>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</si>
  <si>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</si>
  <si>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</si>
  <si>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</si>
  <si>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</si>
  <si>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</si>
  <si>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</si>
  <si>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</si>
  <si>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</si>
  <si>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</si>
  <si>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</si>
  <si>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</si>
  <si>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</si>
  <si>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</si>
  <si>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</si>
  <si>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</si>
  <si>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</si>
  <si>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</si>
  <si>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</si>
  <si>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</si>
  <si>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</si>
  <si>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</si>
  <si>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</si>
  <si>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</si>
  <si>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</si>
  <si>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</si>
  <si>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</si>
  <si>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</si>
  <si>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</si>
  <si>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</si>
  <si>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</si>
  <si>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</si>
  <si>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</si>
  <si>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</si>
  <si>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</si>
  <si>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</si>
  <si>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</si>
  <si>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</si>
  <si>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</si>
  <si>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</si>
  <si>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</si>
  <si>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</si>
  <si>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</si>
  <si>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</si>
  <si>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</si>
  <si>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</si>
  <si>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</si>
  <si>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</si>
  <si>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</si>
  <si>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</si>
  <si>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</si>
  <si>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</si>
  <si>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</si>
  <si>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</si>
  <si>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</si>
  <si>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</si>
  <si>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</si>
  <si>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</si>
  <si>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</si>
  <si>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</si>
  <si>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</si>
  <si>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</si>
  <si>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</si>
  <si>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</si>
  <si>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</si>
  <si>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</si>
  <si>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</si>
  <si>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</si>
  <si>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</si>
  <si>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</si>
  <si>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</si>
  <si>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</si>
  <si>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</si>
  <si>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</si>
  <si>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</si>
  <si>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</si>
  <si>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</si>
  <si>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</si>
  <si>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</si>
  <si>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</si>
  <si>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</si>
  <si>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</si>
  <si>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</si>
  <si>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</si>
  <si>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</si>
  <si>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</si>
  <si>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</si>
  <si>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</si>
  <si>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</si>
  <si>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</si>
  <si>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</si>
  <si>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</si>
  <si>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</si>
  <si>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</si>
  <si>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</si>
  <si>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</si>
  <si>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</si>
  <si>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</si>
  <si>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</si>
  <si>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</si>
  <si>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</si>
  <si>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</si>
  <si>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</si>
  <si>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</si>
  <si>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</si>
  <si>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</si>
  <si>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</si>
  <si>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</si>
  <si>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</si>
  <si>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</si>
  <si>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</si>
  <si>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</si>
  <si>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</si>
  <si>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</si>
  <si>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</si>
  <si>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</si>
  <si>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</si>
  <si>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</si>
  <si>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</si>
  <si>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</si>
  <si>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</si>
  <si>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</si>
  <si>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</si>
  <si>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</si>
  <si>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</si>
  <si>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</si>
  <si>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</si>
  <si>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</si>
  <si>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</si>
  <si>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</si>
  <si>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</si>
  <si>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</si>
  <si>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</si>
  <si>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</si>
  <si>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</si>
  <si>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</si>
  <si>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</si>
  <si>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</si>
  <si>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</si>
  <si>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</si>
  <si>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</si>
  <si>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</si>
  <si>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</si>
  <si>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</si>
  <si>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</si>
  <si>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</si>
  <si>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</si>
  <si>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</si>
  <si>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</si>
  <si>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</si>
  <si>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</si>
  <si>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</si>
  <si>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</si>
  <si>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</si>
  <si>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</si>
  <si>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</si>
  <si>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</si>
  <si>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</si>
  <si>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</si>
  <si>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</si>
  <si>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</si>
  <si>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</si>
  <si>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</si>
  <si>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</si>
  <si>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</si>
  <si>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</si>
  <si>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</si>
  <si>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</si>
  <si>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</si>
  <si>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</si>
  <si>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</si>
  <si>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</si>
  <si>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</si>
  <si>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</si>
  <si>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</si>
  <si>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</si>
  <si>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</si>
  <si>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</si>
  <si>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</si>
  <si>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</si>
  <si>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</si>
  <si>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</si>
  <si>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</si>
  <si>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</si>
  <si>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</si>
  <si>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</si>
  <si>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</si>
  <si>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</si>
  <si>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</si>
  <si>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</si>
  <si>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</si>
  <si>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</si>
  <si>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</si>
  <si>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</si>
  <si>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</si>
  <si>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</si>
  <si>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</si>
  <si>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</si>
  <si>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</si>
  <si>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</si>
  <si>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</si>
  <si>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</si>
  <si>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</si>
  <si>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</si>
  <si>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</si>
  <si>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</si>
  <si>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</si>
  <si>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</si>
  <si>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</si>
  <si>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</si>
  <si>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</si>
  <si>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</si>
  <si>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</si>
  <si>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</si>
  <si>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</si>
  <si>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</si>
  <si>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</si>
  <si>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</si>
  <si>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</si>
  <si>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</si>
  <si>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</si>
  <si>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</si>
  <si>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</si>
  <si>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</si>
  <si>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</si>
  <si>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</si>
  <si>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</si>
  <si>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</si>
  <si>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</si>
  <si>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</si>
  <si>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</si>
  <si>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</si>
  <si>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</si>
  <si>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</si>
  <si>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</si>
  <si>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</si>
  <si>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</si>
  <si>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</si>
  <si>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</si>
  <si>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</si>
  <si>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</si>
  <si>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</si>
  <si>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</si>
  <si>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</si>
  <si>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</si>
  <si>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</si>
  <si>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</si>
  <si>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</si>
  <si>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</si>
  <si>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</si>
  <si>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</si>
  <si>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</si>
  <si>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</si>
  <si>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</si>
  <si>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</si>
  <si>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</si>
  <si>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</si>
  <si>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</si>
  <si>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</si>
  <si>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</si>
  <si>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</si>
  <si>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</si>
  <si>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</si>
  <si>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</si>
  <si>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</si>
  <si>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</si>
  <si>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</si>
  <si>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</si>
  <si>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</si>
  <si>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</si>
  <si>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</si>
  <si>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</si>
  <si>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</si>
  <si>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</si>
  <si>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</si>
  <si>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</si>
  <si>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</si>
  <si>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</si>
  <si>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</si>
  <si>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</si>
  <si>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</si>
  <si>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</si>
  <si>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</si>
  <si>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</si>
  <si>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</si>
  <si>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</si>
  <si>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</si>
  <si>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</si>
  <si>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</si>
  <si>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</si>
  <si>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</si>
  <si>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</si>
  <si>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</si>
  <si>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</si>
  <si>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</si>
  <si>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</si>
  <si>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</si>
  <si>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</si>
  <si>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</si>
  <si>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</si>
  <si>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</si>
  <si>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</si>
  <si>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</si>
  <si>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</si>
  <si>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</si>
  <si>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</si>
  <si>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</si>
  <si>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</si>
  <si>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</si>
  <si>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</si>
  <si>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</si>
  <si>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</si>
  <si>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</si>
  <si>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</si>
  <si>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</si>
  <si>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</si>
  <si>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</si>
  <si>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</si>
  <si>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</si>
  <si>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</si>
  <si>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</si>
  <si>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</si>
  <si>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</si>
  <si>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</si>
  <si>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</si>
  <si>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</si>
  <si>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</si>
  <si>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</si>
  <si>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</si>
  <si>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</si>
  <si>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</si>
  <si>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</si>
  <si>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</si>
  <si>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</si>
  <si>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</si>
  <si>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</si>
  <si>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</si>
  <si>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</si>
  <si>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</si>
  <si>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</si>
  <si>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</si>
  <si>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</si>
  <si>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</si>
  <si>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</si>
  <si>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</si>
  <si>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</si>
  <si>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</si>
  <si>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</si>
  <si>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</si>
  <si>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</si>
  <si>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</si>
  <si>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</si>
  <si>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</si>
  <si>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</si>
  <si>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</si>
  <si>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</si>
  <si>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</si>
  <si>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</si>
  <si>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</si>
  <si>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</si>
  <si>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</si>
  <si>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</si>
  <si>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</si>
  <si>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</si>
  <si>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</si>
  <si>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</si>
  <si>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</si>
  <si>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</si>
  <si>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</si>
  <si>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</si>
  <si>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</si>
  <si>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</si>
  <si>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</si>
  <si>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</si>
  <si>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</si>
  <si>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</si>
  <si>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</si>
  <si>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</si>
  <si>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</si>
  <si>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</si>
  <si>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</si>
  <si>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</si>
  <si>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</si>
  <si>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</si>
  <si>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</si>
  <si>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</si>
  <si>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</si>
  <si>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</si>
  <si>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</si>
  <si>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</si>
  <si>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</si>
  <si>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</si>
  <si>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</si>
  <si>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</si>
  <si>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</si>
  <si>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</si>
  <si>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</si>
  <si>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</si>
  <si>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</si>
  <si>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</si>
  <si>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</si>
  <si>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</si>
  <si>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</si>
  <si>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</si>
  <si>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</si>
  <si>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</si>
  <si>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</si>
  <si>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</si>
  <si>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</si>
  <si>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</si>
  <si>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</si>
  <si>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</si>
  <si>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</si>
  <si>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</si>
  <si>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</si>
  <si>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</si>
  <si>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</si>
  <si>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</si>
  <si>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</si>
  <si>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</si>
  <si>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</si>
  <si>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</si>
  <si>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</si>
  <si>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</si>
  <si>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</si>
  <si>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</si>
  <si>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</si>
  <si>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</si>
  <si>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</si>
  <si>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</si>
  <si>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</si>
  <si>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</si>
  <si>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</si>
  <si>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</si>
  <si>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</si>
  <si>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</si>
  <si>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</si>
  <si>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</si>
  <si>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</si>
  <si>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</si>
  <si>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</si>
  <si>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</si>
  <si>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</si>
  <si>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</si>
  <si>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</si>
  <si>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</si>
  <si>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</si>
  <si>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</si>
  <si>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</si>
  <si>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</si>
  <si>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</si>
  <si>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</si>
  <si>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</si>
  <si>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</si>
  <si>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</si>
  <si>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</si>
  <si>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</si>
  <si>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</si>
  <si>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</si>
  <si>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</si>
  <si>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</si>
  <si>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</si>
  <si>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</si>
  <si>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</si>
  <si>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</si>
  <si>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</si>
  <si>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</si>
  <si>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</si>
  <si>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</si>
  <si>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</si>
  <si>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</si>
  <si>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</si>
  <si>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</si>
  <si>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</si>
  <si>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</si>
  <si>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</si>
  <si>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</si>
  <si>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</si>
  <si>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</si>
  <si>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</si>
  <si>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</si>
  <si>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</si>
  <si>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</si>
  <si>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</si>
  <si>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</si>
  <si>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</si>
  <si>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</si>
  <si>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</si>
  <si>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</si>
  <si>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</si>
  <si>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</si>
  <si>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</si>
  <si>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</si>
  <si>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</si>
  <si>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</si>
  <si>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</si>
  <si>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</si>
  <si>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</si>
  <si>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</si>
  <si>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</si>
  <si>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</si>
  <si>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</si>
  <si>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</si>
  <si>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</si>
  <si>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</si>
  <si>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</si>
  <si>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</si>
  <si>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</si>
  <si>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</si>
  <si>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</si>
  <si>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</si>
  <si>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</si>
  <si>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</si>
  <si>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</si>
  <si>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</si>
  <si>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</si>
  <si>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</si>
  <si>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</si>
  <si>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</si>
  <si>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</si>
  <si>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</si>
  <si>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</si>
  <si>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</si>
  <si>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</si>
  <si>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</si>
  <si>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</si>
  <si>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</si>
  <si>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</si>
  <si>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</si>
  <si>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</si>
  <si>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</si>
  <si>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</si>
  <si>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</si>
  <si>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</si>
  <si>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</si>
  <si>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</si>
  <si>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</si>
  <si>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</si>
  <si>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</si>
  <si>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</si>
  <si>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</si>
  <si>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</si>
  <si>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</si>
  <si>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</si>
  <si>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</si>
  <si>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</si>
  <si>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</si>
  <si>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</si>
  <si>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</si>
  <si>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</si>
  <si>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</si>
  <si>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</si>
  <si>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</si>
  <si>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</si>
  <si>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</si>
  <si>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</si>
  <si>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</si>
  <si>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</si>
  <si>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</si>
  <si>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</si>
  <si>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</si>
  <si>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</si>
  <si>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</si>
  <si>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</si>
  <si>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</si>
  <si>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</si>
  <si>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</si>
  <si>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</si>
  <si>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</si>
  <si>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</si>
  <si>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</si>
  <si>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</si>
  <si>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</si>
  <si>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</si>
  <si>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</si>
  <si>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</si>
  <si>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</si>
  <si>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</si>
  <si>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</si>
  <si>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</si>
  <si>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</si>
  <si>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</si>
  <si>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</si>
  <si>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</si>
  <si>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</si>
  <si>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</si>
  <si>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</si>
  <si>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</si>
  <si>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</si>
  <si>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</si>
  <si>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</si>
  <si>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</si>
  <si>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</si>
  <si>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</si>
  <si>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</si>
  <si>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</si>
  <si>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</si>
  <si>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</si>
  <si>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</si>
  <si>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</si>
  <si>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</si>
  <si>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</si>
  <si>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</si>
  <si>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</si>
  <si>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</si>
  <si>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</si>
  <si>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</si>
  <si>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</si>
  <si>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</si>
  <si>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</si>
  <si>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</si>
  <si>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</si>
  <si>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</si>
  <si>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</si>
  <si>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</si>
  <si>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</si>
  <si>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</si>
  <si>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</si>
  <si>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</si>
  <si>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</si>
  <si>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</si>
  <si>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</si>
  <si>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</si>
  <si>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</si>
  <si>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</si>
  <si>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</si>
  <si>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</si>
  <si>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</si>
  <si>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</si>
  <si>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</si>
  <si>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</si>
  <si>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</si>
  <si>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</si>
  <si>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</si>
  <si>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</si>
  <si>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</si>
  <si>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</si>
  <si>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</si>
  <si>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</si>
  <si>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</si>
  <si>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</si>
  <si>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</si>
  <si>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</si>
  <si>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</si>
  <si>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</si>
  <si>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</si>
  <si>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</si>
  <si>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</si>
  <si>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</si>
  <si>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</si>
  <si>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</si>
  <si>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</si>
  <si>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</si>
  <si>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</si>
  <si>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</si>
  <si>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</si>
  <si>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</si>
  <si>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</si>
  <si>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</si>
  <si>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</si>
  <si>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</si>
  <si>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</si>
  <si>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</si>
  <si>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</si>
  <si>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</si>
  <si>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</si>
  <si>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</si>
  <si>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</si>
  <si>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</si>
  <si>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</si>
  <si>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</si>
  <si>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</si>
  <si>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</si>
  <si>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</si>
  <si>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</si>
  <si>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</si>
  <si>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</si>
  <si>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</si>
  <si>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</si>
  <si>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</si>
  <si>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</si>
  <si>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</si>
  <si>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</si>
  <si>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</si>
  <si>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</si>
  <si>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</si>
  <si>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</si>
  <si>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</si>
  <si>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</si>
  <si>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</si>
  <si>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</si>
  <si>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</si>
  <si>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</si>
  <si>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</si>
  <si>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</si>
  <si>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</si>
  <si>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</si>
  <si>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</si>
  <si>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</si>
  <si>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</si>
  <si>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</si>
  <si>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</si>
  <si>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</si>
  <si>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</si>
  <si>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</si>
  <si>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</si>
  <si>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</si>
  <si>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</si>
  <si>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</si>
  <si>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</si>
  <si>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</si>
  <si>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</si>
  <si>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</si>
  <si>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</si>
  <si>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</si>
  <si>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</si>
  <si>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</si>
  <si>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</si>
  <si>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</si>
  <si>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</si>
  <si>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</si>
  <si>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</si>
  <si>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</si>
  <si>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</si>
  <si>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</si>
  <si>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</si>
  <si>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</si>
  <si>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</si>
  <si>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</si>
  <si>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</si>
  <si>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</si>
  <si>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</si>
  <si>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</si>
  <si>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</si>
  <si>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</si>
  <si>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</si>
  <si>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</si>
  <si>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</si>
  <si>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</si>
  <si>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</si>
  <si>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</si>
  <si>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</si>
  <si>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</si>
  <si>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</si>
  <si>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</si>
  <si>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</si>
  <si>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</si>
  <si>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</si>
  <si>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</si>
  <si>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</si>
  <si>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</si>
  <si>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</si>
  <si>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</si>
  <si>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</si>
  <si>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</si>
  <si>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</si>
  <si>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</si>
  <si>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</si>
  <si>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</si>
  <si>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</si>
  <si>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</si>
  <si>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</si>
  <si>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</si>
  <si>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</si>
  <si>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</si>
  <si>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</si>
  <si>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</si>
  <si>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</si>
  <si>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</si>
  <si>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</si>
  <si>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</si>
  <si>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</si>
  <si>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</si>
  <si>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</si>
  <si>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</si>
  <si>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</si>
  <si>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</si>
  <si>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</si>
  <si>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</si>
  <si>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</si>
  <si>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</si>
  <si>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</si>
  <si>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</si>
  <si>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</si>
  <si>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</si>
  <si>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</si>
  <si>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</si>
  <si>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</si>
  <si>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</si>
  <si>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</si>
  <si>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</si>
  <si>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</si>
  <si>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</si>
  <si>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</si>
  <si>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</si>
  <si>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</si>
  <si>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</si>
  <si>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</si>
  <si>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</si>
  <si>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</si>
  <si>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</si>
  <si>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</si>
  <si>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</si>
  <si>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</si>
  <si>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</si>
  <si>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</si>
  <si>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</si>
  <si>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</si>
  <si>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</si>
  <si>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</si>
  <si>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</si>
  <si>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</si>
  <si>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</si>
  <si>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</si>
  <si>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</si>
  <si>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</si>
  <si>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</si>
  <si>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</si>
  <si>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</si>
  <si>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</si>
  <si>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</si>
  <si>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</si>
  <si>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</si>
  <si>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</si>
  <si>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</si>
  <si>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</si>
  <si>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</si>
  <si>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</si>
  <si>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</si>
  <si>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</si>
  <si>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</si>
  <si>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</si>
  <si>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</si>
  <si>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</si>
  <si>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</si>
  <si>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</si>
  <si>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</si>
  <si>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</si>
  <si>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</si>
  <si>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</si>
  <si>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</si>
  <si>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</si>
  <si>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</si>
  <si>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</si>
  <si>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</si>
  <si>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</si>
  <si>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</si>
  <si>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</si>
  <si>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</si>
  <si>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</si>
  <si>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</si>
  <si>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</si>
  <si>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</si>
  <si>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</si>
  <si>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</si>
  <si>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</si>
  <si>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</si>
  <si>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</si>
  <si>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</si>
  <si>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</si>
  <si>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</si>
  <si>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</si>
  <si>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</si>
  <si>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</si>
  <si>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</si>
  <si>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</si>
  <si>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</si>
  <si>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</si>
  <si>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</si>
  <si>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</si>
  <si>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</si>
  <si>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</si>
  <si>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</si>
  <si>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</si>
  <si>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</si>
  <si>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</si>
  <si>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</si>
  <si>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</si>
  <si>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</si>
  <si>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</si>
  <si>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</si>
  <si>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</si>
  <si>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</si>
  <si>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</si>
  <si>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</si>
  <si>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</si>
  <si>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</si>
  <si>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</si>
  <si>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</si>
  <si>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</si>
  <si>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</si>
  <si>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</si>
  <si>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</si>
  <si>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</si>
  <si>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</si>
  <si>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</si>
  <si>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</si>
  <si>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</si>
  <si>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</si>
  <si>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</si>
  <si>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</si>
  <si>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</si>
  <si>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</si>
  <si>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</si>
  <si>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</si>
  <si>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</si>
  <si>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</si>
  <si>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</si>
  <si>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</si>
  <si>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</si>
  <si>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</si>
  <si>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</si>
  <si>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</si>
  <si>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</si>
  <si>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</si>
  <si>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</si>
  <si>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</si>
  <si>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</si>
  <si>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</si>
  <si>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</si>
  <si>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</si>
  <si>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</si>
  <si>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</si>
  <si>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</si>
  <si>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</si>
  <si>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</si>
  <si>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</si>
  <si>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</si>
  <si>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</si>
  <si>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</si>
  <si>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</si>
  <si>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</si>
  <si>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</si>
  <si>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</si>
  <si>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</si>
  <si>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</si>
  <si>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</si>
  <si>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</si>
  <si>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</si>
  <si>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</si>
  <si>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</si>
  <si>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</si>
  <si>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</si>
  <si>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</si>
  <si>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</si>
  <si>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</si>
  <si>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</si>
  <si>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</si>
  <si>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</si>
  <si>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</si>
  <si>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</si>
  <si>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</si>
  <si>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</si>
  <si>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</si>
  <si>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</si>
  <si>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</si>
  <si>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</si>
  <si>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</si>
  <si>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</si>
  <si>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</si>
  <si>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</si>
  <si>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</si>
  <si>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</si>
  <si>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</si>
  <si>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</si>
  <si>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</si>
  <si>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</si>
  <si>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</si>
  <si>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</si>
  <si>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</si>
  <si>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</si>
  <si>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</si>
  <si>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</si>
  <si>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</si>
  <si>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</si>
  <si>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</si>
  <si>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</si>
  <si>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</si>
  <si>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</si>
  <si>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</si>
  <si>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</si>
  <si>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</si>
  <si>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</si>
  <si>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</si>
  <si>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</si>
  <si>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</si>
  <si>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</si>
  <si>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</si>
  <si>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</si>
  <si>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</si>
  <si>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</si>
  <si>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</si>
  <si>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</si>
  <si>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</si>
  <si>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</si>
  <si>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</si>
  <si>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</si>
  <si>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</si>
  <si>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</si>
  <si>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</si>
  <si>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</si>
  <si>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</si>
  <si>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</si>
  <si>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</si>
  <si>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</si>
  <si>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</si>
  <si>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</si>
  <si>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</si>
  <si>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</si>
  <si>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</si>
  <si>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</si>
  <si>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</si>
  <si>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</si>
  <si>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</si>
  <si>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</si>
  <si>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</si>
  <si>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</si>
  <si>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</si>
  <si>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</si>
  <si>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</si>
  <si>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</si>
  <si>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</si>
  <si>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</si>
  <si>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</si>
  <si>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</si>
  <si>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</si>
  <si>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</si>
  <si>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</si>
  <si>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</si>
  <si>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</si>
  <si>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</si>
  <si>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</si>
  <si>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</si>
  <si>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</si>
  <si>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</si>
  <si>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</si>
  <si>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</si>
  <si>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</si>
  <si>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</si>
  <si>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</si>
  <si>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</si>
  <si>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</si>
  <si>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</si>
  <si>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</si>
  <si>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</si>
  <si>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</si>
  <si>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</si>
  <si>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</si>
  <si>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</si>
  <si>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</si>
  <si>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</si>
  <si>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</si>
  <si>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</si>
  <si>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</si>
  <si>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</si>
  <si>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</si>
  <si>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</si>
  <si>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</si>
  <si>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</si>
  <si>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</si>
  <si>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</si>
  <si>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</si>
  <si>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</si>
  <si>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</si>
  <si>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</si>
  <si>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</si>
  <si>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</si>
  <si>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</si>
  <si>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</si>
  <si>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</si>
  <si>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</si>
  <si>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</si>
  <si>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</si>
  <si>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</si>
  <si>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</si>
  <si>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</si>
  <si>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</si>
  <si>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</si>
  <si>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</si>
  <si>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</si>
  <si>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</si>
  <si>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</si>
  <si>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</si>
  <si>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</si>
  <si>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</si>
  <si>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</si>
  <si>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</si>
  <si>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</si>
  <si>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</si>
  <si>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</si>
  <si>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</si>
  <si>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</si>
  <si>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</si>
  <si>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</si>
  <si>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</si>
  <si>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</si>
  <si>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</si>
  <si>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</si>
  <si>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</si>
  <si>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</si>
  <si>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</si>
  <si>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</si>
  <si>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</si>
  <si>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</si>
  <si>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</si>
  <si>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</si>
  <si>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</si>
  <si>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</si>
  <si>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</si>
  <si>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</si>
  <si>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</si>
  <si>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</si>
  <si>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</si>
  <si>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</si>
  <si>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</si>
  <si>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</si>
  <si>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</si>
  <si>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</si>
  <si>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</si>
  <si>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</si>
  <si>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</si>
  <si>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</si>
  <si>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</si>
  <si>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</si>
  <si>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</si>
  <si>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</si>
  <si>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</si>
  <si>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</si>
  <si>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</si>
  <si>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</si>
  <si>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</si>
  <si>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</si>
  <si>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</si>
  <si>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</si>
  <si>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</si>
  <si>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</si>
  <si>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</si>
  <si>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</si>
  <si>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</si>
  <si>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</si>
  <si>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</si>
  <si>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</si>
  <si>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</si>
  <si>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</si>
  <si>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</si>
  <si>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</si>
  <si>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</si>
  <si>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</si>
  <si>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</si>
  <si>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</si>
  <si>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</si>
  <si>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</si>
  <si>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</si>
  <si>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</si>
  <si>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</si>
  <si>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</si>
  <si>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</si>
  <si>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</si>
  <si>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</si>
  <si>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</si>
  <si>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</si>
  <si>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</si>
  <si>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</si>
  <si>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</si>
  <si>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</si>
  <si>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</si>
  <si>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</si>
  <si>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</si>
  <si>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</si>
  <si>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</si>
  <si>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</si>
  <si>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</si>
  <si>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</si>
  <si>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</si>
  <si>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</si>
  <si>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</si>
  <si>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</si>
  <si>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</si>
  <si>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</si>
  <si>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</si>
  <si>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</si>
  <si>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</si>
  <si>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</si>
  <si>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</si>
  <si>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</si>
  <si>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</si>
  <si>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</si>
  <si>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</si>
  <si>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</si>
  <si>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</si>
  <si>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</si>
  <si>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</si>
  <si>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</si>
  <si>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</si>
  <si>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</si>
  <si>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</si>
  <si>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</si>
  <si>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</si>
  <si>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</si>
  <si>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</si>
  <si>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</si>
  <si>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</si>
  <si>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</si>
  <si>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</si>
  <si>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</si>
  <si>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</si>
  <si>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</si>
  <si>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</si>
  <si>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</si>
  <si>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</si>
  <si>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</si>
  <si>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</si>
  <si>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</si>
  <si>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</si>
  <si>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</si>
  <si>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</si>
  <si>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</si>
  <si>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</si>
  <si>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</si>
  <si>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</si>
  <si>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</si>
  <si>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</si>
  <si>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</si>
  <si>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</si>
  <si>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</si>
  <si>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</si>
  <si>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</si>
  <si>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</si>
  <si>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</si>
  <si>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</si>
  <si>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</si>
  <si>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</si>
  <si>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</si>
  <si>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</si>
  <si>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</si>
  <si>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</si>
  <si>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</si>
  <si>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</si>
  <si>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</si>
  <si>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</si>
  <si>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</si>
  <si>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</si>
  <si>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</si>
  <si>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</si>
  <si>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</si>
  <si>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</si>
  <si>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</si>
  <si>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</si>
  <si>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</si>
  <si>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</si>
  <si>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</si>
  <si>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</si>
  <si>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</si>
  <si>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</si>
  <si>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</si>
  <si>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</si>
  <si>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</si>
  <si>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</si>
  <si>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</si>
  <si>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</si>
  <si>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</si>
  <si>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</si>
  <si>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</si>
  <si>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</si>
  <si>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</si>
  <si>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</si>
  <si>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</si>
  <si>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</si>
  <si>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</si>
  <si>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</si>
  <si>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</si>
  <si>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</si>
  <si>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</si>
  <si>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</si>
  <si>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</si>
  <si>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</si>
  <si>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</si>
  <si>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</si>
  <si>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</si>
  <si>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</si>
  <si>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</si>
  <si>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</si>
  <si>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</si>
  <si>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</si>
  <si>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</si>
  <si>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</si>
  <si>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</si>
  <si>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</si>
  <si>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</si>
  <si>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</si>
  <si>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</si>
  <si>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</si>
  <si>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</si>
  <si>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</si>
  <si>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</si>
  <si>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</si>
  <si>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</si>
  <si>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</si>
  <si>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</si>
  <si>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</si>
  <si>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</si>
  <si>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</si>
  <si>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</si>
  <si>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</si>
  <si>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</si>
  <si>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</si>
  <si>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</si>
  <si>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</si>
  <si>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</si>
  <si>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</si>
  <si>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</si>
  <si>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</si>
  <si>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</si>
  <si>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</si>
  <si>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</si>
  <si>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</si>
  <si>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</si>
  <si>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</si>
  <si>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</si>
  <si>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</si>
  <si>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</si>
  <si>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</si>
  <si>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</si>
  <si>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</si>
  <si>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</si>
  <si>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</si>
  <si>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</si>
  <si>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</si>
  <si>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</si>
  <si>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</si>
  <si>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</si>
  <si>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</si>
  <si>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</si>
  <si>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</si>
  <si>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</si>
  <si>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</si>
  <si>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</si>
  <si>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</si>
  <si>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</si>
  <si>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</si>
  <si>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</si>
  <si>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</si>
  <si>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</si>
  <si>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</si>
  <si>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</si>
  <si>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</si>
  <si>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</si>
  <si>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</si>
  <si>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</si>
  <si>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</si>
  <si>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</si>
  <si>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</si>
  <si>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</si>
  <si>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</si>
  <si>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</si>
  <si>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</si>
  <si>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</si>
  <si>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</si>
  <si>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</si>
  <si>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</si>
  <si>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</si>
  <si>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</si>
  <si>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</si>
  <si>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</si>
  <si>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</si>
  <si>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</si>
  <si>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</si>
  <si>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</si>
  <si>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</si>
  <si>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</si>
  <si>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</si>
  <si>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</si>
  <si>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</si>
  <si>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</si>
  <si>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</si>
  <si>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</si>
  <si>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</si>
  <si>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</si>
  <si>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</si>
  <si>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</si>
  <si>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</si>
  <si>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</si>
  <si>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</si>
  <si>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</si>
  <si>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</si>
  <si>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</si>
  <si>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</si>
  <si>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</si>
  <si>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</si>
  <si>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</si>
  <si>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</si>
  <si>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</si>
  <si>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</si>
  <si>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</si>
  <si>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</si>
  <si>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</si>
  <si>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</si>
  <si>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</si>
  <si>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</si>
  <si>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</si>
  <si>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</si>
  <si>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</si>
  <si>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</si>
  <si>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</si>
  <si>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</si>
  <si>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</si>
  <si>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</si>
  <si>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</si>
  <si>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</si>
  <si>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</si>
  <si>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</si>
  <si>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</si>
  <si>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</si>
  <si>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</si>
  <si>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</si>
  <si>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</si>
  <si>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</si>
  <si>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</si>
  <si>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</si>
  <si>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</si>
  <si>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</si>
  <si>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</si>
  <si>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</si>
  <si>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</si>
  <si>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</si>
  <si>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</si>
  <si>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</si>
  <si>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</si>
  <si>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</si>
  <si>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</si>
  <si>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</si>
  <si>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</si>
  <si>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</si>
  <si>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</si>
  <si>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</si>
  <si>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</si>
  <si>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</si>
  <si>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</si>
  <si>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</si>
  <si>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</si>
  <si>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</si>
  <si>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</si>
  <si>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</si>
  <si>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</si>
  <si>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</si>
  <si>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</si>
  <si>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</si>
  <si>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</si>
  <si>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</si>
  <si>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</si>
  <si>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</si>
  <si>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</si>
  <si>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</si>
  <si>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</si>
  <si>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</si>
  <si>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</si>
  <si>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</si>
  <si>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</si>
  <si>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</si>
  <si>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</si>
  <si>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</si>
  <si>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</si>
  <si>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</si>
  <si>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</si>
  <si>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</si>
  <si>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</si>
  <si>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</si>
  <si>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</si>
  <si>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</si>
  <si>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</si>
  <si>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</si>
  <si>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</si>
  <si>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</si>
  <si>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</si>
  <si>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</si>
  <si>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</si>
  <si>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</si>
  <si>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</si>
  <si>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</si>
  <si>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</si>
  <si>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</si>
  <si>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</si>
  <si>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</si>
  <si>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</si>
  <si>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</si>
  <si>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</si>
  <si>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</si>
  <si>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</si>
  <si>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</si>
  <si>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</si>
  <si>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</si>
  <si>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</si>
  <si>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</si>
  <si>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</si>
  <si>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</si>
  <si>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</si>
  <si>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</si>
  <si>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</si>
  <si>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</si>
  <si>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</si>
  <si>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</si>
  <si>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</si>
  <si>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</si>
  <si>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</si>
  <si>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</si>
  <si>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</si>
  <si>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</si>
  <si>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</si>
  <si>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</si>
  <si>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</si>
  <si>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</si>
  <si>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</si>
  <si>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</si>
  <si>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</si>
  <si>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</si>
  <si>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</si>
  <si>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</si>
  <si>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</si>
  <si>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</si>
  <si>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</si>
  <si>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</si>
  <si>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</si>
  <si>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</si>
  <si>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</si>
  <si>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</si>
  <si>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</si>
  <si>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</si>
  <si>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</si>
  <si>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</si>
  <si>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</si>
  <si>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</si>
  <si>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</si>
  <si>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</si>
  <si>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</si>
  <si>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</si>
  <si>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</si>
  <si>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</si>
  <si>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</si>
  <si>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</si>
  <si>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</si>
  <si>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</si>
  <si>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</si>
  <si>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</si>
  <si>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</si>
  <si>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</si>
  <si>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</si>
  <si>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</si>
  <si>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</si>
  <si>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</si>
  <si>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</si>
  <si>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</si>
  <si>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</si>
  <si>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</si>
  <si>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</si>
  <si>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</si>
  <si>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</si>
  <si>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</si>
  <si>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</si>
  <si>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</si>
  <si>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</si>
  <si>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</si>
  <si>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</si>
  <si>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</si>
  <si>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</si>
  <si>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</si>
  <si>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</si>
  <si>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</si>
  <si>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</si>
  <si>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</si>
  <si>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</si>
  <si>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</si>
  <si>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</si>
  <si>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</si>
  <si>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</si>
  <si>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</si>
  <si>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</si>
  <si>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</si>
  <si>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</si>
  <si>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</si>
  <si>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</si>
  <si>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</si>
  <si>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</si>
  <si>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</si>
  <si>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</si>
  <si>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</si>
  <si>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</si>
  <si>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</si>
  <si>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</si>
  <si>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</si>
  <si>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</si>
  <si>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</si>
  <si>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</si>
  <si>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</si>
  <si>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</si>
  <si>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</si>
  <si>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</si>
  <si>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</si>
  <si>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</si>
  <si>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</si>
  <si>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</si>
  <si>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</si>
  <si>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</si>
  <si>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</si>
  <si>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</si>
  <si>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</si>
  <si>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</si>
  <si>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</si>
  <si>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</si>
  <si>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</si>
  <si>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</si>
  <si>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</si>
  <si>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</si>
  <si>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</si>
  <si>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</si>
  <si>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</si>
  <si>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</si>
  <si>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</si>
  <si>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</si>
  <si>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</si>
  <si>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</si>
  <si>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</si>
  <si>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</si>
  <si>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</si>
  <si>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</si>
  <si>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</si>
  <si>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</si>
  <si>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</si>
  <si>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</si>
  <si>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</si>
  <si>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</si>
  <si>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</si>
  <si>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</si>
  <si>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</si>
  <si>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</si>
  <si>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</si>
  <si>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</si>
  <si>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</si>
  <si>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</si>
  <si>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</si>
  <si>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</si>
  <si>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</si>
  <si>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</si>
  <si>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</si>
  <si>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</si>
  <si>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</si>
  <si>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</si>
  <si>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</si>
  <si>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</si>
  <si>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</si>
  <si>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</si>
  <si>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</si>
  <si>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</si>
  <si>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</si>
  <si>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</si>
  <si>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</si>
  <si>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</si>
  <si>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</si>
  <si>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</si>
  <si>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</si>
  <si>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</si>
  <si>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</si>
  <si>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</si>
  <si>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</si>
  <si>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</si>
  <si>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</si>
  <si>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</si>
  <si>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</si>
  <si>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</si>
  <si>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</si>
  <si>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</si>
  <si>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</si>
  <si>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</si>
  <si>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</si>
  <si>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</si>
  <si>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</si>
  <si>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</si>
  <si>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</si>
  <si>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</si>
  <si>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</si>
  <si>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</si>
  <si>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</si>
  <si>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</si>
  <si>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</si>
  <si>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</si>
  <si>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</si>
  <si>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</si>
  <si>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</si>
  <si>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</si>
  <si>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</si>
  <si>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</si>
  <si>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</si>
  <si>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</si>
  <si>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</si>
  <si>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</si>
  <si>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</si>
  <si>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</si>
  <si>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</si>
  <si>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</si>
  <si>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</si>
  <si>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</si>
  <si>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</si>
  <si>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</si>
  <si>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</si>
  <si>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</si>
  <si>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</si>
  <si>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</si>
  <si>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</si>
  <si>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</si>
  <si>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</si>
  <si>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</si>
  <si>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</si>
  <si>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</si>
  <si>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</si>
  <si>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</si>
  <si>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</si>
  <si>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</si>
  <si>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</si>
  <si>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</si>
  <si>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</si>
  <si>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</si>
  <si>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</si>
  <si>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</si>
  <si>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</si>
  <si>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</si>
  <si>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</si>
  <si>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</si>
  <si>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</si>
  <si>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</si>
  <si>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</si>
  <si>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</si>
  <si>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</si>
  <si>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</si>
  <si>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</si>
  <si>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</si>
  <si>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</si>
  <si>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</si>
  <si>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</si>
  <si>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</si>
  <si>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</si>
  <si>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</si>
  <si>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</si>
  <si>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</si>
  <si>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</si>
  <si>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</si>
  <si>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</si>
  <si>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</si>
  <si>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</si>
  <si>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</si>
  <si>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</si>
  <si>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</si>
  <si>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</si>
  <si>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</si>
  <si>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</si>
  <si>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</si>
  <si>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</si>
  <si>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</si>
  <si>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</si>
  <si>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</si>
  <si>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</si>
  <si>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</si>
  <si>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</si>
  <si>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</si>
  <si>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</si>
  <si>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</si>
  <si>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</si>
  <si>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</si>
  <si>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</si>
  <si>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</si>
  <si>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</si>
  <si>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</si>
  <si>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</si>
  <si>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</si>
  <si>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</si>
  <si>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</si>
  <si>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</si>
  <si>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</si>
  <si>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</si>
  <si>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</si>
  <si>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</si>
  <si>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</si>
  <si>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</si>
  <si>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</si>
  <si>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</si>
  <si>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</si>
  <si>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</si>
  <si>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</si>
  <si>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</si>
  <si>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</si>
  <si>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</si>
  <si>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</si>
  <si>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</si>
  <si>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</si>
  <si>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</si>
  <si>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</si>
  <si>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</si>
  <si>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</si>
  <si>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</si>
  <si>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</si>
  <si>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</si>
  <si>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</si>
  <si>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</si>
  <si>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</si>
  <si>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</si>
  <si>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</si>
  <si>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</si>
  <si>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</si>
  <si>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</si>
  <si>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</si>
  <si>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</si>
  <si>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</si>
  <si>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</si>
  <si>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</si>
  <si>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</si>
  <si>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</si>
  <si>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</si>
  <si>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</si>
  <si>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</si>
  <si>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</si>
  <si>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</si>
  <si>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</si>
  <si>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</si>
  <si>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</si>
  <si>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</si>
  <si>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</si>
  <si>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</si>
  <si>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</si>
  <si>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</si>
  <si>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</si>
  <si>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</si>
  <si>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</si>
  <si>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</si>
  <si>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</si>
  <si>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</si>
  <si>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</si>
  <si>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</si>
  <si>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</si>
  <si>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</si>
  <si>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</si>
  <si>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</si>
  <si>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</si>
  <si>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</si>
  <si>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</si>
  <si>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</si>
  <si>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</si>
  <si>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</si>
  <si>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</si>
  <si>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</si>
  <si>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</si>
  <si>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</si>
  <si>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</si>
  <si>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</si>
  <si>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</si>
  <si>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</si>
  <si>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</si>
  <si>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</si>
  <si>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</si>
  <si>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</si>
  <si>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</si>
  <si>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</si>
  <si>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</si>
  <si>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</si>
  <si>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</si>
  <si>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</si>
  <si>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</si>
  <si>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</si>
  <si>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</si>
  <si>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</si>
  <si>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</si>
  <si>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</si>
  <si>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</si>
  <si>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</si>
  <si>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</si>
  <si>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</si>
  <si>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</si>
  <si>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</si>
  <si>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</si>
  <si>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</si>
  <si>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</si>
  <si>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</si>
  <si>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</si>
  <si>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</si>
  <si>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</si>
  <si>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</si>
  <si>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</si>
  <si>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</si>
  <si>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</si>
  <si>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</si>
  <si>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</si>
  <si>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</si>
  <si>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</si>
  <si>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</si>
  <si>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</si>
  <si>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</si>
  <si>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</si>
  <si>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</si>
  <si>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</si>
  <si>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</si>
  <si>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</si>
  <si>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</si>
  <si>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</si>
  <si>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</si>
  <si>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</si>
  <si>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</si>
  <si>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</si>
  <si>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</si>
  <si>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</si>
  <si>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</si>
  <si>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</si>
  <si>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</si>
  <si>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</si>
  <si>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</si>
  <si>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</si>
  <si>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</si>
  <si>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</si>
  <si>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</si>
  <si>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</si>
  <si>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</si>
  <si>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</si>
  <si>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</si>
  <si>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</si>
  <si>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</si>
  <si>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</si>
  <si>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</si>
  <si>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</si>
  <si>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</si>
  <si>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</si>
  <si>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</si>
  <si>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</si>
  <si>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</si>
  <si>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</si>
  <si>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</si>
  <si>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</si>
  <si>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</si>
  <si>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</si>
  <si>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</si>
  <si>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</si>
  <si>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</si>
  <si>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</si>
  <si>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</si>
  <si>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</si>
  <si>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</si>
  <si>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</si>
  <si>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</si>
  <si>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</si>
  <si>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</si>
  <si>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</si>
  <si>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</si>
  <si>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</si>
  <si>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</si>
  <si>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</si>
  <si>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</si>
  <si>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</si>
  <si>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</si>
  <si>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</si>
  <si>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</si>
  <si>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</si>
  <si>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</si>
  <si>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</si>
  <si>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</si>
  <si>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</si>
  <si>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</si>
  <si>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</si>
  <si>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</si>
  <si>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</si>
  <si>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</si>
  <si>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</si>
  <si>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</si>
  <si>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</si>
  <si>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</si>
  <si>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</si>
  <si>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</si>
  <si>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</si>
  <si>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</si>
  <si>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</si>
  <si>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</si>
  <si>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</si>
  <si>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</si>
  <si>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</si>
  <si>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</si>
  <si>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</si>
  <si>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</si>
  <si>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</si>
  <si>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</si>
  <si>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</si>
  <si>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</si>
  <si>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</si>
  <si>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</si>
  <si>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</si>
  <si>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</si>
  <si>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</si>
  <si>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</si>
  <si>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</si>
  <si>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</si>
  <si>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</si>
  <si>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</si>
  <si>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</si>
  <si>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</si>
  <si>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</si>
  <si>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</si>
  <si>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</si>
  <si>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</si>
  <si>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</si>
  <si>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</si>
  <si>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</si>
  <si>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</si>
  <si>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</si>
  <si>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</si>
  <si>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</si>
  <si>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</si>
  <si>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</si>
  <si>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</si>
  <si>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</si>
  <si>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</si>
  <si>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</si>
  <si>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</si>
  <si>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</si>
  <si>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</si>
  <si>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</si>
  <si>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</si>
  <si>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</si>
  <si>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</si>
  <si>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</si>
  <si>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</si>
  <si>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</si>
  <si>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</si>
  <si>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</si>
  <si>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</si>
  <si>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</si>
  <si>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</si>
  <si>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</si>
  <si>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</si>
  <si>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</si>
  <si>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</si>
  <si>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</si>
  <si>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</si>
  <si>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</si>
  <si>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</si>
  <si>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</si>
  <si>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</si>
  <si>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</si>
  <si>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</si>
  <si>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</si>
  <si>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</si>
  <si>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</si>
  <si>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</si>
  <si>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</si>
  <si>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</si>
  <si>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</si>
  <si>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</si>
  <si>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</si>
  <si>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</si>
  <si>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</si>
  <si>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</si>
  <si>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</si>
  <si>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</si>
  <si>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</si>
  <si>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</si>
  <si>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</si>
  <si>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</si>
  <si>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</si>
  <si>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</si>
  <si>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</si>
  <si>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</si>
  <si>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</si>
  <si>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</si>
  <si>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</si>
  <si>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</si>
  <si>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</si>
  <si>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</si>
  <si>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</si>
  <si>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</si>
  <si>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</si>
  <si>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</si>
  <si>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</si>
  <si>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</si>
  <si>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</si>
  <si>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</si>
  <si>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</si>
  <si>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</si>
  <si>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</si>
  <si>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</si>
  <si>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</si>
  <si>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</si>
  <si>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</si>
  <si>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</si>
  <si>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</si>
  <si>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</si>
  <si>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</si>
  <si>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</si>
  <si>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</si>
  <si>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</si>
  <si>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</si>
  <si>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</si>
  <si>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</si>
  <si>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</si>
  <si>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</si>
  <si>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</si>
  <si>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</si>
  <si>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</si>
  <si>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</si>
  <si>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</si>
  <si>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</si>
  <si>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</si>
  <si>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</si>
  <si>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</si>
  <si>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</si>
  <si>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</si>
  <si>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</si>
  <si>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</si>
  <si>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</si>
  <si>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</si>
  <si>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</si>
  <si>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</si>
  <si>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</si>
  <si>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</si>
  <si>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</si>
  <si>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</si>
  <si>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</si>
  <si>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</si>
  <si>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</si>
  <si>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</si>
  <si>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</si>
  <si>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</si>
  <si>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</si>
  <si>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</si>
  <si>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</si>
  <si>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</si>
  <si>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</si>
  <si>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</si>
  <si>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</si>
  <si>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</si>
  <si>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</si>
  <si>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</si>
  <si>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</si>
  <si>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</si>
  <si>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</si>
  <si>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</si>
  <si>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</si>
  <si>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</si>
  <si>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</si>
  <si>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</si>
  <si>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</si>
  <si>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</si>
  <si>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</si>
  <si>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</si>
  <si>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</si>
  <si>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</si>
  <si>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</si>
  <si>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</si>
  <si>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</si>
  <si>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</si>
  <si>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</si>
  <si>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</si>
  <si>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</si>
  <si>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</si>
  <si>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</si>
  <si>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</si>
  <si>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</si>
  <si>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</si>
  <si>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</si>
  <si>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</si>
  <si>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</si>
  <si>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</si>
  <si>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</si>
  <si>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</si>
  <si>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</si>
  <si>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</si>
  <si>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</si>
  <si>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</si>
  <si>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</si>
  <si>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</si>
  <si>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</si>
  <si>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</si>
  <si>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</si>
  <si>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</si>
  <si>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</si>
  <si>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</si>
  <si>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</si>
  <si>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</si>
  <si>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</si>
  <si>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</si>
  <si>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</si>
  <si>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</si>
  <si>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</si>
  <si>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</si>
  <si>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</si>
  <si>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</si>
  <si>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</si>
  <si>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</si>
  <si>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</si>
  <si>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</si>
  <si>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</si>
  <si>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</si>
  <si>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</si>
  <si>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</si>
  <si>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</si>
  <si>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</si>
  <si>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</si>
  <si>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</si>
  <si>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</si>
  <si>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</si>
  <si>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</si>
  <si>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</si>
  <si>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</si>
  <si>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</si>
  <si>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</si>
  <si>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</si>
  <si>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</si>
  <si>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</si>
  <si>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</si>
  <si>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</si>
  <si>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</si>
  <si>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</si>
  <si>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</si>
  <si>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</si>
  <si>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</si>
  <si>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</si>
  <si>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</si>
  <si>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</si>
  <si>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</si>
  <si>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</si>
  <si>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</si>
  <si>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</si>
  <si>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</si>
  <si>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</si>
  <si>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</si>
  <si>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</si>
  <si>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</si>
  <si>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</si>
  <si>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</si>
  <si>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</si>
  <si>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</si>
  <si>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</si>
  <si>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</si>
  <si>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</si>
  <si>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</si>
  <si>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</si>
  <si>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</si>
  <si>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</si>
  <si>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</si>
  <si>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</si>
  <si>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</si>
  <si>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</si>
  <si>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</si>
  <si>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</si>
  <si>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</si>
  <si>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</si>
  <si>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</si>
  <si>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</si>
  <si>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</si>
  <si>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</si>
  <si>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</si>
  <si>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</si>
  <si>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</si>
  <si>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</si>
  <si>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</si>
  <si>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</si>
  <si>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</si>
  <si>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</si>
  <si>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</si>
  <si>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</si>
  <si>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</si>
  <si>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</si>
  <si>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</si>
  <si>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</si>
  <si>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</si>
  <si>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</si>
  <si>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</si>
  <si>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</si>
  <si>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</si>
  <si>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</si>
  <si>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</si>
  <si>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</si>
  <si>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</si>
  <si>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</si>
  <si>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</si>
  <si>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</si>
  <si>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</si>
  <si>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</si>
  <si>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</si>
  <si>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</si>
  <si>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</si>
  <si>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</si>
  <si>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</si>
  <si>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</si>
  <si>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</si>
  <si>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</si>
  <si>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</si>
  <si>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</si>
  <si>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</si>
  <si>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</si>
  <si>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</si>
  <si>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</si>
  <si>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</si>
  <si>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</si>
  <si>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</si>
  <si>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</si>
  <si>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</si>
  <si>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</si>
  <si>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</si>
  <si>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</si>
  <si>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</si>
  <si>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</si>
  <si>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</si>
  <si>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</si>
  <si>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</si>
  <si>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</si>
  <si>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</si>
  <si>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</si>
  <si>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</si>
  <si>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</si>
  <si>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</si>
  <si>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</si>
  <si>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</si>
  <si>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</si>
  <si>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</si>
  <si>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</si>
  <si>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</si>
  <si>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</si>
  <si>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</si>
  <si>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</si>
  <si>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</si>
  <si>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</si>
  <si>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</si>
  <si>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</si>
  <si>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</si>
  <si>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</si>
  <si>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</si>
  <si>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</si>
  <si>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</si>
  <si>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</si>
  <si>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</si>
  <si>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</si>
  <si>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</si>
  <si>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</si>
  <si>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</si>
  <si>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</si>
  <si>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</si>
  <si>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</si>
  <si>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</si>
  <si>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</si>
  <si>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</si>
  <si>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</si>
  <si>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</si>
  <si>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</si>
  <si>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</si>
  <si>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</si>
  <si>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</si>
  <si>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</si>
  <si>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</si>
  <si>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</si>
  <si>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</si>
  <si>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</si>
  <si>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</si>
  <si>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</si>
  <si>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</si>
  <si>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</si>
  <si>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</si>
  <si>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</si>
  <si>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</si>
  <si>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</si>
  <si>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</si>
  <si>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</si>
  <si>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</si>
  <si>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</si>
  <si>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</si>
  <si>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</si>
  <si>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</si>
  <si>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</si>
  <si>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</si>
  <si>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</si>
  <si>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</si>
  <si>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</si>
  <si>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</si>
  <si>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</si>
  <si>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</si>
  <si>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</si>
  <si>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</si>
  <si>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</si>
  <si>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</si>
  <si>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</si>
  <si>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</si>
  <si>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</si>
  <si>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</si>
  <si>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</si>
  <si>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</si>
  <si>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</si>
  <si>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</si>
  <si>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</si>
  <si>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</si>
  <si>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</si>
  <si>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</si>
  <si>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</si>
  <si>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</si>
  <si>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</si>
  <si>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</si>
  <si>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</si>
  <si>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</si>
  <si>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</si>
  <si>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</si>
  <si>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</si>
  <si>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</si>
  <si>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</si>
  <si>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</si>
  <si>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</si>
  <si>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</si>
  <si>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</si>
  <si>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</si>
  <si>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</si>
  <si>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</si>
  <si>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</si>
  <si>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</si>
  <si>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</si>
  <si>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</si>
  <si>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</si>
  <si>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</si>
  <si>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</si>
  <si>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</si>
  <si>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</si>
  <si>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</si>
  <si>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</si>
  <si>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</si>
  <si>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</si>
  <si>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</si>
  <si>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</si>
  <si>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</si>
  <si>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</si>
  <si>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</si>
  <si>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</si>
  <si>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</si>
  <si>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</si>
  <si>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</si>
  <si>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</si>
  <si>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</si>
  <si>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</si>
  <si>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</si>
  <si>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</si>
  <si>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</si>
  <si>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</si>
  <si>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</si>
  <si>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</si>
  <si>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</si>
  <si>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</si>
  <si>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</si>
  <si>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</si>
  <si>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</si>
  <si>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</si>
  <si>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</si>
  <si>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</si>
  <si>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</si>
  <si>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</si>
  <si>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</si>
  <si>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</si>
  <si>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</si>
  <si>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</si>
  <si>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</si>
  <si>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</si>
  <si>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</si>
  <si>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</si>
  <si>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</si>
  <si>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</si>
  <si>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</si>
  <si>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</si>
  <si>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</si>
  <si>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</si>
  <si>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</si>
  <si>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</si>
  <si>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</si>
  <si>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</si>
  <si>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</si>
  <si>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</si>
  <si>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</si>
  <si>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</si>
  <si>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</si>
  <si>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</si>
  <si>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</si>
  <si>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</si>
  <si>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</si>
  <si>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</si>
  <si>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</si>
  <si>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</si>
  <si>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</si>
  <si>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</si>
  <si>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</si>
  <si>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</si>
  <si>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</si>
  <si>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</si>
  <si>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</si>
  <si>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</si>
  <si>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</si>
  <si>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</si>
  <si>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</si>
  <si>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</si>
  <si>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</si>
  <si>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</si>
  <si>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</si>
  <si>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</si>
  <si>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</si>
  <si>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</si>
  <si>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</si>
  <si>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</si>
  <si>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</si>
  <si>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</si>
  <si>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</si>
  <si>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</si>
  <si>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</si>
  <si>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</si>
  <si>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</si>
  <si>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</si>
  <si>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</si>
  <si>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</si>
  <si>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</si>
  <si>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</si>
  <si>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</si>
  <si>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</si>
  <si>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</si>
  <si>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</si>
  <si>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</si>
  <si>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</si>
  <si>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</si>
  <si>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</si>
  <si>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</si>
  <si>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</si>
  <si>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</si>
  <si>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</si>
  <si>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</si>
  <si>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</si>
  <si>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</si>
  <si>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</si>
  <si>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</si>
  <si>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</si>
  <si>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</si>
  <si>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</si>
  <si>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</si>
  <si>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</si>
  <si>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</si>
  <si>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</si>
  <si>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</si>
  <si>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</si>
  <si>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</si>
  <si>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</si>
  <si>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</si>
  <si>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</si>
  <si>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</si>
  <si>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</si>
  <si>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</si>
  <si>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</si>
  <si>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</si>
  <si>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</si>
  <si>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</si>
  <si>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</si>
  <si>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</si>
  <si>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</si>
  <si>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</si>
  <si>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</si>
  <si>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</si>
  <si>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</si>
  <si>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</si>
  <si>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</si>
  <si>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</si>
  <si>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</si>
  <si>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</si>
  <si>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</si>
  <si>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</si>
  <si>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</si>
  <si>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</si>
  <si>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</si>
  <si>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</si>
  <si>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</si>
  <si>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</si>
  <si>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</si>
  <si>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</si>
  <si>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</si>
  <si>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</si>
  <si>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</si>
  <si>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</si>
  <si>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</si>
  <si>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</si>
  <si>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</si>
  <si>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</si>
  <si>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</si>
  <si>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</si>
  <si>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</si>
  <si>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</si>
  <si>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</si>
  <si>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</si>
  <si>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</si>
  <si>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</si>
  <si>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</si>
  <si>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</si>
  <si>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</si>
  <si>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</si>
  <si>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</si>
  <si>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</si>
  <si>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</si>
  <si>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</si>
  <si>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</si>
  <si>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</si>
  <si>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</si>
  <si>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</si>
  <si>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</si>
  <si>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</si>
  <si>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</si>
  <si>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</si>
  <si>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</si>
  <si>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</si>
  <si>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</si>
  <si>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</si>
  <si>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</si>
  <si>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</si>
  <si>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</si>
  <si>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</si>
  <si>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</si>
  <si>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</si>
  <si>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</si>
  <si>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</si>
  <si>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</si>
  <si>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</si>
  <si>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</si>
  <si>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</si>
  <si>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</si>
  <si>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</si>
  <si>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</si>
  <si>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</si>
  <si>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</si>
  <si>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</si>
  <si>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</si>
  <si>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</si>
  <si>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</si>
  <si>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</si>
  <si>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</si>
  <si>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</si>
  <si>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</si>
  <si>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</si>
  <si>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</si>
  <si>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</si>
  <si>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</si>
  <si>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</si>
  <si>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</si>
  <si>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</si>
  <si>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</si>
  <si>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</si>
  <si>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</si>
  <si>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</si>
  <si>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</si>
  <si>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</si>
  <si>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</si>
  <si>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</si>
  <si>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</si>
  <si>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</si>
  <si>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</si>
  <si>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</si>
  <si>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</si>
  <si>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</si>
  <si>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</si>
  <si>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</si>
  <si>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</si>
  <si>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</si>
  <si>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</si>
  <si>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</si>
  <si>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</si>
  <si>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</si>
  <si>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</si>
  <si>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</si>
  <si>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</si>
  <si>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</si>
  <si>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</si>
  <si>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</si>
  <si>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</si>
  <si>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</si>
  <si>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</si>
  <si>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</si>
  <si>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</si>
  <si>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</si>
  <si>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</si>
  <si>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</si>
  <si>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</si>
  <si>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</si>
  <si>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</si>
  <si>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</si>
  <si>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</si>
  <si>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</si>
  <si>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</si>
  <si>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</si>
  <si>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</si>
  <si>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</si>
  <si>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</si>
  <si>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</si>
  <si>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</si>
  <si>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</si>
  <si>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</si>
  <si>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</si>
  <si>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</si>
  <si>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</si>
  <si>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</si>
  <si>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</si>
  <si>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</si>
  <si>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</si>
  <si>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</si>
  <si>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</si>
  <si>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</si>
  <si>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</si>
  <si>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</si>
  <si>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</si>
  <si>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</si>
  <si>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</si>
  <si>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</si>
  <si>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</si>
  <si>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</si>
  <si>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</si>
  <si>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</si>
  <si>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</si>
  <si>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</si>
  <si>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</si>
  <si>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</si>
  <si>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</si>
  <si>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</si>
  <si>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</si>
  <si>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</si>
  <si>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</si>
  <si>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</si>
  <si>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</si>
  <si>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</si>
  <si>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</si>
  <si>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</si>
  <si>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</si>
  <si>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</si>
  <si>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</si>
  <si>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</si>
  <si>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</si>
  <si>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</si>
  <si>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</si>
  <si>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</si>
  <si>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</si>
  <si>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</si>
  <si>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</si>
  <si>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</si>
  <si>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</si>
  <si>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</si>
  <si>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</si>
  <si>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</si>
  <si>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</si>
  <si>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</si>
  <si>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</si>
  <si>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</si>
  <si>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</si>
  <si>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</si>
  <si>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</si>
  <si>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</si>
  <si>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</si>
  <si>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</si>
  <si>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</si>
  <si>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</si>
  <si>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</si>
  <si>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</si>
  <si>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</si>
  <si>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</si>
  <si>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</si>
  <si>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</si>
  <si>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</si>
  <si>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</si>
  <si>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</si>
  <si>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</si>
  <si>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</si>
  <si>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</si>
  <si>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</si>
  <si>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</si>
  <si>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</si>
  <si>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</si>
  <si>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</si>
  <si>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</si>
  <si>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</si>
  <si>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</si>
  <si>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</si>
  <si>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</si>
  <si>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</si>
  <si>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</si>
  <si>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</si>
  <si>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</si>
  <si>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</si>
  <si>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</si>
  <si>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</si>
  <si>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</si>
  <si>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</si>
  <si>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</si>
  <si>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</si>
  <si>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</si>
  <si>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</si>
  <si>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</si>
  <si>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</si>
  <si>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</si>
  <si>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</si>
  <si>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</si>
  <si>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</si>
  <si>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</si>
  <si>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</si>
  <si>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</si>
  <si>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</si>
  <si>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</si>
  <si>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</si>
  <si>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</si>
  <si>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</si>
  <si>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</si>
  <si>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</si>
  <si>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</si>
  <si>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</si>
  <si>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</si>
  <si>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</si>
  <si>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</si>
  <si>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</si>
  <si>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</si>
  <si>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</si>
  <si>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</si>
  <si>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</si>
  <si>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</si>
  <si>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</si>
  <si>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</si>
  <si>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</si>
  <si>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</si>
  <si>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</si>
  <si>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</si>
  <si>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</si>
  <si>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</si>
  <si>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</si>
  <si>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</si>
  <si>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</si>
  <si>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</si>
  <si>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</si>
  <si>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</si>
  <si>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</si>
  <si>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</si>
  <si>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</si>
  <si>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</si>
  <si>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</si>
  <si>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</si>
  <si>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</si>
  <si>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</si>
  <si>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</si>
  <si>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</si>
  <si>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</si>
  <si>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</si>
  <si>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</si>
  <si>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</si>
  <si>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</si>
  <si>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</si>
  <si>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</si>
  <si>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</si>
  <si>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</si>
  <si>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</si>
  <si>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</si>
  <si>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</si>
  <si>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</si>
  <si>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</si>
  <si>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</si>
  <si>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</si>
  <si>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</si>
  <si>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</si>
  <si>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</si>
  <si>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</si>
  <si>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</si>
  <si>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</si>
  <si>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</si>
  <si>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</si>
  <si>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</si>
  <si>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</si>
  <si>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</si>
  <si>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</si>
  <si>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</si>
  <si>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</si>
  <si>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</si>
  <si>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</si>
  <si>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</si>
  <si>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</si>
  <si>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</si>
  <si>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</si>
  <si>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</si>
  <si>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</si>
  <si>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</si>
  <si>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</si>
  <si>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</si>
  <si>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</si>
  <si>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</si>
  <si>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</si>
  <si>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</si>
  <si>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</si>
  <si>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</si>
  <si>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</si>
  <si>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</si>
  <si>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</si>
  <si>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</si>
  <si>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</si>
  <si>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</si>
  <si>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</si>
  <si>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</si>
  <si>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</si>
  <si>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</si>
  <si>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</si>
  <si>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</si>
  <si>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</si>
  <si>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</si>
  <si>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</si>
  <si>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</si>
  <si>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</si>
  <si>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</si>
  <si>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</si>
  <si>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</si>
  <si>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</si>
  <si>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</si>
  <si>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</si>
  <si>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</si>
  <si>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</si>
  <si>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</si>
  <si>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</si>
  <si>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</si>
  <si>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</si>
  <si>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</si>
  <si>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</si>
  <si>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</si>
  <si>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</si>
  <si>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</si>
  <si>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</si>
  <si>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</si>
  <si>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</si>
  <si>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</si>
  <si>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</si>
  <si>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</si>
  <si>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</si>
  <si>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</si>
  <si>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</si>
  <si>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</si>
  <si>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</si>
  <si>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</si>
  <si>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</si>
  <si>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</si>
  <si>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</si>
  <si>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</si>
  <si>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</si>
  <si>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</si>
  <si>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</si>
  <si>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</si>
  <si>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</si>
  <si>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</si>
  <si>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</si>
  <si>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</si>
  <si>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</si>
  <si>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</si>
  <si>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</si>
  <si>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</si>
  <si>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</si>
  <si>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</si>
  <si>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</si>
  <si>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</si>
  <si>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</si>
  <si>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</si>
  <si>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</si>
  <si>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</si>
  <si>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</si>
  <si>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</si>
  <si>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</si>
  <si>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</si>
  <si>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</si>
  <si>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</si>
  <si>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</si>
  <si>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</si>
  <si>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</si>
  <si>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</si>
  <si>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</si>
  <si>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</si>
  <si>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</si>
  <si>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</si>
  <si>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</si>
  <si>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</si>
  <si>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</si>
  <si>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</si>
  <si>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</si>
  <si>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</si>
  <si>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</si>
  <si>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</si>
  <si>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</si>
  <si>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</si>
  <si>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</si>
  <si>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</si>
  <si>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</si>
  <si>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</si>
  <si>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</si>
  <si>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</si>
  <si>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</si>
  <si>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</si>
  <si>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</si>
  <si>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</si>
  <si>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</si>
  <si>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</si>
  <si>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</si>
  <si>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</si>
  <si>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</si>
  <si>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</si>
  <si>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</si>
  <si>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</si>
  <si>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</si>
  <si>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</si>
  <si>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</si>
  <si>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</si>
  <si>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</si>
  <si>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</si>
  <si>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</si>
  <si>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</si>
  <si>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</si>
  <si>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</si>
  <si>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</si>
  <si>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</si>
  <si>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</si>
  <si>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</si>
  <si>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</si>
  <si>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</si>
  <si>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</si>
  <si>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</si>
  <si>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</si>
  <si>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</si>
  <si>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</si>
  <si>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</si>
  <si>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</si>
  <si>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</si>
  <si>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</si>
  <si>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</si>
  <si>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</si>
  <si>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</si>
  <si>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</si>
  <si>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</si>
  <si>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</si>
  <si>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</si>
  <si>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</si>
  <si>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</si>
  <si>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</si>
  <si>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</si>
  <si>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</si>
  <si>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</si>
  <si>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</si>
  <si>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</si>
  <si>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</si>
  <si>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</si>
  <si>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</si>
  <si>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</si>
  <si>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</si>
  <si>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</si>
  <si>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</si>
  <si>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</si>
  <si>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</si>
  <si>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</si>
  <si>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</si>
  <si>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</si>
  <si>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</si>
  <si>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</si>
  <si>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</si>
  <si>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</si>
  <si>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</si>
  <si>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</si>
  <si>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</si>
  <si>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</si>
  <si>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</si>
  <si>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</si>
  <si>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</si>
  <si>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</si>
  <si>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</si>
  <si>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</si>
  <si>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</si>
  <si>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</si>
  <si>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</si>
  <si>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</si>
  <si>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</si>
  <si>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</si>
  <si>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</si>
  <si>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</si>
  <si>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</si>
  <si>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</si>
  <si>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</si>
  <si>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</si>
  <si>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</si>
  <si>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</si>
  <si>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</si>
  <si>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</si>
  <si>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</si>
  <si>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</si>
  <si>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</si>
  <si>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</si>
  <si>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</si>
  <si>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</si>
  <si>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</si>
  <si>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</si>
  <si>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</si>
  <si>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</si>
  <si>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</si>
  <si>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</si>
  <si>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</si>
  <si>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</si>
  <si>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</si>
  <si>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</si>
  <si>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</si>
  <si>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</si>
  <si>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</si>
  <si>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</si>
  <si>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</si>
  <si>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</si>
  <si>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</si>
  <si>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</si>
  <si>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</si>
  <si>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</si>
  <si>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</si>
  <si>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</si>
  <si>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</si>
  <si>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</si>
  <si>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</si>
  <si>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</si>
  <si>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</si>
  <si>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</si>
  <si>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</si>
  <si>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</si>
  <si>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</si>
  <si>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</si>
  <si>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</si>
  <si>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</si>
  <si>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</si>
  <si>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</si>
  <si>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</si>
  <si>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</si>
  <si>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</si>
  <si>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</si>
  <si>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</si>
  <si>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</si>
  <si>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</si>
  <si>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</si>
  <si>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</si>
  <si>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</si>
  <si>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</si>
  <si>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</si>
  <si>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</si>
  <si>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</si>
  <si>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</si>
  <si>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</si>
  <si>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</si>
  <si>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</si>
  <si>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</si>
  <si>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</si>
  <si>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</si>
  <si>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</si>
  <si>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</si>
  <si>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</si>
  <si>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</si>
  <si>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</si>
  <si>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</si>
  <si>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</si>
  <si>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</si>
  <si>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</si>
  <si>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</si>
  <si>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</si>
  <si>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</si>
  <si>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</si>
  <si>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</si>
  <si>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</si>
  <si>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</si>
  <si>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</si>
  <si>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</si>
  <si>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</si>
  <si>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</si>
  <si>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</si>
  <si>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</si>
  <si>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</si>
  <si>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</si>
  <si>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</si>
  <si>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</si>
  <si>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</si>
  <si>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</si>
  <si>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</si>
  <si>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</si>
  <si>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</si>
  <si>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</si>
  <si>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</si>
  <si>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</si>
  <si>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</si>
  <si>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</si>
  <si>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</si>
  <si>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</si>
  <si>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</si>
  <si>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</si>
  <si>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</si>
  <si>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</si>
  <si>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</si>
  <si>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</si>
  <si>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</si>
  <si>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</si>
  <si>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</si>
  <si>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</si>
  <si>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</si>
  <si>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</si>
  <si>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</si>
  <si>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</si>
  <si>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</si>
  <si>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</si>
  <si>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</si>
  <si>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</si>
  <si>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</si>
  <si>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</si>
  <si>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</si>
  <si>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</si>
  <si>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</si>
  <si>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</si>
  <si>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</si>
  <si>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</si>
  <si>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</si>
  <si>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</si>
  <si>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</si>
  <si>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</si>
  <si>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</si>
  <si>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</si>
  <si>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</si>
  <si>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</si>
  <si>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</si>
  <si>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</si>
  <si>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</si>
  <si>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</si>
  <si>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</si>
  <si>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</si>
  <si>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</si>
  <si>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</si>
  <si>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</si>
  <si>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</si>
  <si>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</si>
  <si>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</si>
  <si>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</si>
  <si>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</si>
  <si>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</si>
  <si>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</si>
  <si>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</si>
  <si>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</si>
  <si>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</si>
  <si>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</si>
  <si>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</si>
  <si>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</si>
  <si>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</si>
  <si>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</si>
  <si>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</si>
  <si>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</si>
  <si>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</si>
  <si>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</si>
  <si>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</si>
  <si>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</si>
  <si>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</si>
  <si>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</si>
  <si>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</si>
  <si>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</si>
  <si>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</si>
  <si>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</si>
  <si>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</si>
  <si>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</si>
  <si>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</si>
  <si>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</si>
  <si>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</si>
  <si>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</si>
  <si>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</si>
  <si>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</si>
  <si>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</si>
  <si>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</si>
  <si>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</si>
  <si>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</si>
  <si>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</si>
  <si>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</si>
  <si>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</si>
  <si>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</si>
  <si>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</si>
  <si>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</si>
  <si>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</si>
  <si>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</si>
  <si>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</si>
  <si>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</si>
  <si>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</si>
  <si>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</si>
  <si>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</si>
  <si>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</si>
  <si>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</si>
  <si>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</si>
  <si>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</si>
  <si>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</si>
  <si>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</si>
  <si>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</si>
  <si>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</si>
  <si>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</si>
  <si>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</si>
  <si>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</si>
  <si>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</si>
  <si>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</si>
  <si>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</si>
  <si>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</si>
  <si>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</si>
  <si>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</si>
  <si>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</si>
  <si>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</si>
  <si>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</si>
  <si>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</si>
  <si>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</si>
  <si>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</si>
  <si>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</si>
  <si>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</si>
  <si>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</si>
  <si>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</si>
  <si>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</si>
  <si>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</si>
  <si>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</si>
  <si>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</si>
  <si>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</si>
  <si>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</si>
  <si>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</si>
  <si>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</si>
  <si>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</si>
  <si>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</si>
  <si>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</si>
  <si>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</si>
  <si>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</si>
  <si>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</si>
  <si>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</si>
  <si>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</si>
  <si>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</si>
  <si>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</si>
  <si>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</si>
  <si>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</si>
  <si>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</si>
  <si>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</si>
  <si>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</si>
  <si>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</si>
  <si>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</si>
  <si>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</si>
  <si>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</si>
  <si>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</si>
  <si>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</si>
  <si>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</si>
  <si>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</si>
  <si>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</si>
  <si>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</si>
  <si>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</si>
  <si>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</si>
  <si>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</si>
  <si>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</si>
  <si>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</si>
  <si>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</si>
  <si>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</si>
  <si>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</si>
  <si>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</si>
  <si>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</si>
  <si>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</si>
  <si>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</si>
  <si>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</si>
  <si>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</si>
  <si>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</si>
  <si>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</si>
  <si>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</si>
  <si>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</si>
  <si>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</si>
  <si>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</si>
  <si>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</si>
  <si>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</si>
  <si>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</si>
  <si>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</si>
  <si>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</si>
  <si>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</si>
  <si>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</si>
  <si>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</si>
  <si>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</si>
  <si>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</si>
  <si>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</si>
  <si>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</si>
  <si>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</si>
  <si>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</si>
  <si>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</si>
  <si>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</si>
  <si>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</si>
  <si>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</si>
  <si>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</si>
  <si>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</si>
  <si>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</si>
  <si>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</si>
  <si>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</si>
  <si>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</si>
  <si>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</si>
  <si>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</si>
  <si>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</si>
  <si>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</si>
  <si>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</si>
  <si>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</si>
  <si>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</si>
  <si>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</si>
  <si>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</si>
  <si>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</si>
  <si>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</si>
  <si>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</si>
  <si>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</si>
  <si>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</si>
  <si>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</si>
  <si>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</si>
  <si>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</si>
  <si>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</si>
  <si>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</si>
  <si>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</si>
  <si>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</si>
  <si>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</si>
  <si>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</si>
  <si>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</si>
  <si>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</si>
  <si>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</si>
  <si>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</si>
  <si>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</si>
  <si>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</si>
  <si>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</si>
  <si>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</si>
  <si>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</si>
  <si>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</si>
  <si>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</si>
  <si>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</si>
  <si>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</si>
  <si>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</si>
  <si>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</si>
  <si>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</si>
  <si>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</si>
  <si>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</si>
  <si>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</si>
  <si>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</si>
  <si>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</si>
  <si>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</si>
  <si>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</si>
  <si>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</si>
  <si>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</si>
  <si>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</si>
  <si>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</si>
  <si>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</si>
  <si>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</si>
  <si>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</si>
  <si>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</si>
  <si>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</si>
  <si>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</si>
  <si>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</si>
  <si>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</si>
  <si>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</si>
  <si>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</si>
  <si>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</si>
  <si>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</si>
  <si>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</si>
  <si>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</si>
  <si>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</si>
  <si>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</si>
  <si>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</si>
  <si>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</si>
  <si>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</si>
  <si>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</si>
  <si>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</si>
  <si>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</si>
  <si>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</si>
  <si>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</si>
  <si>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</si>
  <si>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</si>
  <si>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</si>
  <si>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</si>
  <si>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</si>
  <si>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</si>
  <si>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</si>
  <si>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</si>
  <si>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</si>
  <si>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</si>
  <si>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</si>
  <si>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</si>
  <si>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</si>
  <si>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</si>
  <si>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</si>
  <si>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</si>
  <si>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</si>
  <si>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</si>
  <si>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</si>
  <si>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</si>
  <si>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</si>
  <si>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</si>
  <si>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</si>
  <si>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</si>
  <si>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</si>
  <si>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</si>
  <si>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</si>
  <si>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</si>
  <si>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</si>
  <si>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</si>
  <si>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</si>
  <si>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</si>
  <si>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</si>
  <si>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</si>
  <si>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</si>
  <si>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</si>
  <si>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</si>
  <si>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</si>
  <si>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</si>
  <si>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</si>
  <si>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</si>
  <si>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</si>
  <si>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</si>
  <si>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</si>
  <si>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</si>
  <si>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</si>
  <si>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</si>
  <si>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</si>
  <si>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</si>
  <si>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</si>
  <si>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</si>
  <si>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</si>
  <si>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</si>
  <si>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</si>
  <si>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</si>
  <si>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</si>
  <si>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</si>
  <si>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</si>
  <si>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</si>
  <si>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</si>
  <si>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</si>
  <si>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</si>
  <si>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</si>
  <si>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</si>
  <si>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</si>
  <si>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</si>
  <si>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</si>
  <si>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</si>
  <si>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</si>
  <si>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</si>
  <si>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</si>
  <si>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</si>
  <si>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</si>
  <si>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</si>
  <si>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</si>
  <si>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</si>
  <si>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</si>
  <si>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</si>
  <si>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</si>
  <si>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</si>
  <si>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</si>
  <si>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</si>
  <si>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</si>
  <si>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</si>
  <si>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</si>
  <si>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</si>
  <si>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</si>
  <si>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</si>
  <si>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</si>
  <si>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</si>
  <si>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</si>
  <si>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</si>
  <si>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</si>
  <si>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</si>
  <si>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</si>
  <si>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</si>
  <si>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</si>
  <si>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</si>
  <si>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</si>
  <si>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</si>
  <si>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</si>
  <si>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</si>
  <si>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</si>
  <si>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</si>
  <si>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</si>
  <si>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</si>
  <si>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</si>
  <si>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</si>
  <si>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</si>
  <si>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</si>
  <si>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</si>
  <si>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</si>
  <si>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</si>
  <si>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</si>
  <si>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</si>
  <si>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</si>
  <si>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</si>
  <si>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</si>
  <si>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</si>
  <si>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</si>
  <si>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</si>
  <si>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</si>
  <si>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</si>
  <si>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</si>
  <si>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</si>
  <si>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</si>
  <si>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</si>
  <si>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</si>
  <si>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</si>
  <si>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</si>
  <si>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</si>
  <si>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</si>
  <si>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</si>
  <si>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</si>
  <si>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</si>
  <si>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</si>
  <si>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</si>
  <si>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</si>
  <si>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</si>
  <si>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</si>
  <si>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</si>
  <si>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</si>
  <si>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</si>
  <si>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</si>
  <si>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</si>
  <si>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</si>
  <si>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</si>
  <si>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</si>
  <si>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</si>
  <si>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</si>
  <si>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</si>
  <si>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</si>
  <si>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</si>
  <si>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</si>
  <si>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</si>
  <si>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</si>
  <si>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</si>
  <si>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</si>
  <si>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</si>
  <si>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</si>
  <si>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</si>
  <si>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</si>
  <si>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</si>
  <si>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</si>
  <si>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</si>
  <si>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</si>
  <si>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</si>
  <si>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</si>
  <si>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</si>
  <si>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</si>
  <si>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</si>
  <si>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</si>
  <si>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</si>
  <si>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</si>
  <si>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</si>
  <si>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</si>
  <si>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</si>
  <si>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</si>
  <si>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</si>
  <si>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</si>
  <si>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</si>
  <si>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</si>
  <si>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</si>
  <si>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</si>
  <si>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</si>
  <si>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</si>
  <si>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</si>
  <si>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</si>
  <si>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</si>
  <si>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</si>
  <si>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</si>
  <si>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</si>
  <si>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</si>
  <si>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</si>
  <si>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</si>
  <si>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</si>
  <si>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</si>
  <si>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</si>
  <si>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</si>
  <si>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</si>
  <si>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</si>
  <si>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</si>
  <si>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</si>
  <si>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</si>
  <si>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</si>
  <si>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</si>
  <si>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</si>
  <si>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</si>
  <si>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</si>
  <si>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</si>
  <si>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</si>
  <si>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</si>
  <si>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</si>
  <si>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</si>
  <si>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</si>
  <si>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</si>
  <si>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</si>
  <si>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</si>
  <si>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</si>
  <si>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</si>
  <si>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</si>
  <si>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</si>
  <si>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</si>
  <si>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</si>
  <si>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</si>
  <si>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</si>
  <si>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</si>
  <si>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</si>
  <si>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</si>
  <si>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</si>
  <si>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</si>
  <si>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</si>
  <si>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</si>
  <si>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</si>
  <si>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</si>
  <si>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</si>
  <si>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</si>
  <si>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</si>
  <si>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</si>
  <si>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</si>
  <si>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</si>
  <si>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</si>
  <si>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</si>
  <si>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</si>
  <si>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</si>
  <si>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</si>
  <si>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</si>
  <si>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</si>
  <si>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</si>
  <si>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</si>
  <si>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</si>
  <si>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</si>
  <si>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</si>
  <si>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</si>
  <si>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</si>
  <si>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</si>
  <si>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</si>
  <si>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</si>
  <si>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</si>
  <si>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</si>
  <si>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</si>
  <si>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</si>
  <si>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</si>
  <si>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</si>
  <si>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</si>
  <si>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</si>
  <si>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</si>
  <si>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</si>
  <si>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</si>
  <si>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</si>
  <si>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</si>
  <si>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</si>
  <si>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</si>
  <si>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</si>
  <si>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</si>
  <si>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</si>
  <si>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</si>
  <si>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</si>
  <si>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</si>
  <si>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</si>
  <si>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</si>
  <si>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</si>
  <si>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</si>
  <si>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</si>
  <si>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</si>
  <si>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</si>
  <si>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</si>
  <si>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</si>
  <si>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</si>
  <si>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</si>
  <si>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</si>
  <si>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</si>
  <si>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</si>
  <si>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</si>
  <si>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</si>
  <si>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</si>
  <si>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</si>
  <si>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</si>
  <si>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</si>
  <si>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</si>
  <si>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</si>
  <si>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</si>
  <si>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</si>
  <si>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</si>
  <si>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</si>
  <si>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</si>
  <si>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</si>
  <si>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</si>
  <si>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</si>
  <si>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</si>
  <si>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</si>
  <si>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</si>
  <si>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</si>
  <si>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</si>
  <si>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</si>
  <si>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</si>
  <si>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</si>
  <si>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</si>
  <si>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</si>
  <si>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</si>
  <si>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</si>
  <si>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</si>
  <si>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</si>
  <si>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</si>
  <si>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</si>
  <si>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</si>
  <si>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</si>
  <si>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</si>
  <si>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</si>
  <si>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</si>
  <si>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</si>
  <si>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</si>
  <si>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</si>
  <si>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</si>
  <si>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</si>
  <si>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</si>
  <si>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</si>
  <si>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</si>
  <si>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</si>
  <si>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</si>
  <si>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</si>
  <si>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</si>
  <si>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</si>
  <si>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</si>
  <si>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</si>
  <si>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</si>
  <si>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</si>
  <si>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</si>
  <si>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</si>
  <si>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</si>
  <si>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</si>
  <si>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</si>
  <si>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</si>
  <si>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</si>
  <si>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</si>
  <si>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</si>
  <si>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</si>
  <si>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</si>
  <si>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</si>
  <si>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</si>
  <si>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</si>
  <si>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</si>
  <si>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</si>
  <si>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</si>
  <si>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</si>
  <si>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</si>
  <si>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</si>
  <si>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</si>
  <si>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</si>
  <si>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</si>
  <si>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</si>
  <si>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</si>
  <si>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</si>
  <si>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</si>
  <si>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</si>
  <si>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</si>
  <si>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</si>
  <si>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</si>
  <si>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</si>
  <si>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</si>
  <si>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</si>
  <si>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</si>
  <si>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</si>
  <si>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</si>
  <si>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</si>
  <si>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</si>
  <si>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</si>
  <si>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</si>
  <si>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</si>
  <si>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</si>
  <si>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</si>
  <si>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</si>
  <si>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</si>
  <si>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</si>
  <si>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</si>
  <si>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</si>
  <si>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</si>
  <si>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</si>
  <si>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</si>
  <si>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</si>
  <si>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</si>
  <si>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</si>
  <si>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</si>
  <si>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</si>
  <si>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</si>
  <si>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</si>
  <si>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</si>
  <si>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</si>
  <si>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</si>
  <si>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</si>
  <si>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</si>
  <si>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</si>
  <si>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</si>
  <si>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</si>
  <si>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</si>
  <si>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</si>
  <si>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</si>
  <si>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</si>
  <si>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</si>
  <si>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</si>
  <si>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</si>
  <si>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</si>
  <si>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</si>
  <si>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</si>
  <si>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</si>
  <si>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</si>
  <si>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</si>
  <si>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</si>
  <si>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</si>
  <si>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</si>
  <si>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</si>
  <si>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</si>
  <si>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</si>
  <si>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</si>
  <si>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</si>
  <si>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</si>
  <si>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</si>
  <si>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</si>
  <si>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</si>
  <si>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</si>
  <si>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</si>
  <si>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</si>
  <si>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</si>
  <si>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</si>
  <si>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</si>
  <si>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</si>
  <si>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</si>
  <si>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</si>
  <si>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</si>
  <si>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</si>
  <si>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</si>
  <si>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</si>
  <si>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</si>
  <si>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</si>
  <si>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</si>
  <si>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</si>
  <si>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</si>
  <si>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</si>
  <si>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</si>
  <si>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</si>
  <si>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</si>
  <si>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</si>
  <si>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</si>
  <si>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</si>
  <si>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</si>
  <si>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</si>
  <si>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</si>
  <si>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</si>
  <si>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</si>
  <si>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</si>
  <si>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</si>
  <si>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</si>
  <si>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</si>
  <si>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</si>
  <si>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</si>
  <si>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</si>
  <si>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</si>
  <si>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</si>
  <si>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</si>
  <si>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</si>
  <si>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</si>
  <si>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</si>
  <si>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</si>
  <si>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</si>
  <si>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</si>
  <si>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</si>
  <si>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</si>
  <si>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</si>
  <si>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</si>
  <si>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</si>
  <si>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</si>
  <si>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</si>
  <si>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</si>
  <si>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</si>
  <si>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</si>
  <si>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</si>
  <si>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</si>
  <si>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</si>
  <si>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</si>
  <si>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</si>
  <si>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</si>
  <si>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</si>
  <si>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</si>
  <si>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</si>
  <si>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</si>
  <si>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</si>
  <si>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</si>
  <si>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</si>
  <si>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</si>
  <si>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</si>
  <si>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</si>
  <si>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</si>
  <si>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</si>
  <si>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</si>
  <si>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</si>
  <si>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</si>
  <si>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</si>
  <si>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</si>
  <si>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</si>
  <si>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</si>
  <si>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</si>
  <si>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</si>
  <si>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</si>
  <si>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</si>
  <si>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</si>
  <si>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</si>
  <si>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</si>
  <si>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</si>
  <si>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</si>
  <si>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</si>
  <si>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</si>
  <si>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</si>
  <si>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</si>
  <si>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</si>
  <si>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</si>
  <si>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</si>
  <si>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</si>
  <si>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</si>
  <si>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</si>
  <si>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</si>
  <si>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</si>
  <si>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</si>
  <si>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</si>
  <si>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</si>
  <si>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</si>
  <si>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</si>
  <si>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</si>
  <si>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</si>
  <si>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</si>
  <si>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</si>
  <si>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</si>
  <si>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</si>
  <si>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</si>
  <si>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</si>
  <si>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</si>
  <si>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</si>
  <si>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</si>
  <si>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</si>
  <si>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</si>
  <si>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</si>
  <si>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</si>
  <si>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</si>
  <si>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</si>
  <si>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</si>
  <si>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</si>
  <si>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</si>
  <si>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</si>
  <si>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</si>
  <si>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</si>
  <si>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</si>
  <si>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</si>
  <si>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</si>
  <si>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</si>
  <si>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</si>
  <si>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</si>
  <si>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</si>
  <si>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</si>
  <si>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</si>
  <si>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</si>
  <si>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</si>
  <si>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</si>
  <si>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</si>
  <si>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</si>
  <si>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</si>
  <si>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</si>
  <si>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</si>
  <si>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</si>
  <si>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</si>
  <si>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</si>
  <si>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</si>
  <si>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</si>
  <si>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</si>
  <si>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</si>
  <si>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</si>
  <si>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</si>
  <si>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</si>
  <si>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</si>
  <si>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</si>
  <si>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</si>
  <si>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</si>
  <si>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</si>
  <si>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</si>
  <si>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</si>
  <si>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</si>
  <si>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</si>
  <si>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</si>
  <si>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</si>
  <si>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</si>
  <si>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</si>
  <si>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</si>
  <si>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</si>
  <si>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</si>
  <si>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</si>
  <si>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</si>
  <si>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</si>
  <si>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</si>
  <si>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</si>
  <si>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</si>
  <si>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</si>
  <si>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</si>
  <si>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</si>
  <si>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</si>
  <si>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</si>
  <si>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</si>
  <si>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</si>
  <si>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</si>
  <si>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</si>
  <si>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</si>
  <si>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</si>
  <si>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</si>
  <si>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</si>
  <si>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</si>
  <si>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</si>
  <si>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</si>
  <si>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</si>
  <si>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</si>
  <si>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</si>
  <si>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</si>
  <si>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</si>
  <si>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</si>
  <si>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</si>
  <si>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</si>
  <si>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</si>
  <si>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</si>
  <si>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</si>
  <si>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</si>
  <si>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</si>
  <si>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</si>
  <si>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</si>
  <si>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</si>
  <si>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</si>
  <si>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</si>
  <si>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</si>
  <si>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</si>
  <si>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</si>
  <si>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</si>
  <si>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</si>
  <si>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</si>
  <si>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</si>
  <si>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</si>
  <si>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</si>
  <si>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</si>
  <si>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</si>
  <si>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</si>
  <si>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</si>
  <si>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</si>
  <si>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</si>
  <si>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</si>
  <si>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</si>
  <si>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</si>
  <si>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</si>
  <si>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</si>
  <si>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</si>
  <si>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</si>
  <si>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</si>
  <si>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</si>
  <si>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</si>
  <si>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</si>
  <si>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</si>
  <si>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</si>
  <si>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</si>
  <si>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</si>
  <si>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</si>
  <si>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</si>
  <si>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</si>
  <si>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</si>
  <si>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</si>
  <si>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</si>
  <si>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</si>
  <si>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</si>
  <si>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</si>
  <si>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</si>
  <si>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</si>
  <si>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</si>
  <si>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</si>
  <si>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</si>
  <si>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</si>
  <si>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</si>
  <si>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</si>
  <si>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</si>
  <si>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</si>
  <si>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</si>
  <si>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</si>
  <si>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</si>
  <si>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</si>
  <si>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</si>
  <si>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</si>
  <si>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</si>
  <si>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</si>
  <si>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</si>
  <si>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</si>
  <si>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</si>
  <si>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</si>
  <si>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</si>
  <si>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</si>
  <si>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</si>
  <si>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</si>
  <si>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</si>
  <si>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</si>
  <si>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</si>
  <si>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</si>
  <si>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</si>
  <si>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</si>
  <si>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</si>
  <si>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</si>
  <si>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</si>
  <si>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</si>
  <si>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</si>
  <si>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</si>
  <si>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</si>
  <si>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</si>
  <si>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</si>
  <si>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</si>
  <si>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</si>
  <si>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</si>
  <si>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</si>
  <si>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</si>
  <si>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</si>
  <si>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</si>
  <si>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</si>
  <si>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</si>
  <si>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</si>
  <si>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</si>
  <si>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</si>
  <si>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</si>
  <si>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</si>
  <si>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</si>
  <si>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</si>
  <si>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</si>
  <si>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</si>
  <si>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</si>
  <si>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</si>
  <si>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</si>
  <si>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</si>
  <si>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</si>
  <si>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</si>
  <si>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</si>
  <si>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</si>
  <si>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</si>
  <si>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</si>
  <si>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</si>
  <si>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</si>
  <si>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</si>
  <si>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</si>
  <si>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</si>
  <si>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</si>
  <si>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</si>
  <si>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</si>
  <si>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</si>
  <si>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</si>
  <si>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</si>
  <si>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</si>
  <si>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</si>
  <si>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</si>
  <si>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</si>
  <si>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</si>
  <si>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</si>
  <si>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</si>
  <si>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</si>
  <si>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</si>
  <si>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</si>
  <si>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</si>
  <si>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</si>
  <si>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</si>
  <si>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</si>
  <si>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</si>
  <si>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</si>
  <si>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</si>
  <si>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</si>
  <si>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</si>
  <si>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</si>
  <si>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</si>
  <si>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</si>
  <si>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</si>
  <si>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</si>
  <si>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</si>
  <si>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</si>
  <si>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</si>
  <si>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</si>
  <si>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</si>
  <si>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</si>
  <si>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</si>
  <si>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</si>
  <si>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</si>
  <si>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</si>
  <si>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</si>
  <si>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</si>
  <si>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</si>
  <si>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</si>
  <si>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</si>
  <si>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</si>
  <si>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</si>
  <si>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</si>
  <si>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</si>
  <si>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</si>
  <si>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</si>
  <si>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</si>
  <si>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</si>
  <si>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</si>
  <si>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</si>
  <si>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</si>
  <si>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</si>
  <si>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</si>
  <si>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</si>
  <si>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</si>
  <si>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</si>
  <si>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</si>
  <si>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</si>
  <si>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</si>
  <si>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</si>
  <si>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</si>
  <si>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</si>
  <si>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</si>
  <si>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</si>
  <si>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</si>
  <si>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</si>
  <si>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</si>
  <si>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</si>
  <si>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</si>
  <si>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</si>
  <si>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</si>
  <si>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</si>
  <si>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</si>
  <si>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</si>
  <si>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</si>
  <si>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</si>
  <si>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</si>
  <si>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</si>
  <si>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</si>
  <si>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</si>
  <si>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</si>
  <si>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</si>
  <si>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</si>
  <si>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</si>
  <si>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</si>
  <si>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</si>
  <si>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</si>
  <si>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</si>
  <si>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</si>
  <si>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</si>
  <si>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</si>
  <si>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</si>
  <si>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</si>
  <si>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</si>
  <si>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</si>
  <si>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</si>
  <si>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</si>
  <si>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</si>
  <si>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</si>
  <si>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</si>
  <si>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</si>
  <si>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</si>
  <si>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</si>
  <si>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</si>
  <si>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</si>
  <si>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</si>
  <si>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</si>
  <si>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</si>
  <si>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</si>
  <si>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</si>
  <si>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</si>
  <si>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</si>
  <si>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</si>
  <si>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</si>
  <si>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</si>
  <si>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</si>
  <si>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</si>
  <si>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</si>
  <si>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</si>
  <si>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</si>
  <si>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</si>
  <si>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</si>
  <si>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</si>
  <si>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</si>
  <si>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</si>
  <si>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</si>
  <si>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</si>
  <si>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</si>
  <si>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</si>
  <si>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</si>
  <si>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</si>
  <si>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</si>
  <si>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</si>
  <si>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</si>
  <si>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</si>
  <si>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</si>
  <si>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</si>
  <si>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</si>
  <si>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</si>
  <si>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</si>
  <si>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</si>
  <si>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</si>
  <si>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</si>
  <si>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</si>
  <si>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</si>
  <si>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</si>
  <si>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</si>
  <si>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</si>
  <si>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</si>
  <si>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</si>
  <si>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</si>
  <si>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</si>
  <si>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</si>
  <si>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</si>
  <si>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</si>
  <si>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</si>
  <si>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</si>
  <si>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</si>
  <si>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</si>
  <si>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</si>
  <si>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</si>
  <si>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</si>
  <si>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</si>
  <si>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</si>
  <si>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</si>
  <si>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</si>
  <si>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</si>
  <si>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</si>
  <si>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</si>
  <si>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</si>
  <si>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</si>
  <si>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</si>
  <si>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</si>
  <si>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</si>
  <si>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</si>
  <si>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</si>
  <si>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</si>
  <si>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</si>
  <si>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</si>
  <si>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</si>
  <si>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</si>
  <si>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</si>
  <si>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</si>
  <si>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</si>
  <si>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</si>
  <si>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</si>
  <si>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</si>
  <si>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</si>
  <si>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</si>
  <si>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</si>
  <si>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</si>
  <si>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</si>
  <si>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</si>
  <si>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</si>
  <si>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</si>
  <si>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</si>
  <si>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</si>
  <si>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</si>
  <si>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</si>
  <si>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</si>
  <si>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</si>
  <si>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</si>
  <si>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</si>
  <si>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</si>
  <si>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</si>
  <si>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</si>
  <si>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</si>
  <si>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</si>
  <si>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</si>
  <si>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</si>
  <si>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</si>
  <si>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</si>
  <si>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</si>
  <si>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</si>
  <si>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</si>
  <si>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</si>
  <si>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</si>
  <si>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</si>
  <si>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</si>
  <si>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</si>
  <si>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</si>
  <si>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</si>
  <si>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</si>
  <si>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</si>
  <si>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</si>
  <si>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</si>
  <si>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</si>
  <si>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</si>
  <si>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</si>
  <si>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</si>
  <si>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</si>
  <si>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</si>
  <si>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</si>
  <si>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</si>
  <si>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</si>
  <si>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</si>
  <si>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</si>
  <si>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</si>
  <si>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</si>
  <si>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</si>
  <si>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</si>
  <si>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</si>
  <si>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</si>
  <si>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</si>
  <si>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</si>
  <si>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</si>
  <si>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</si>
  <si>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</si>
  <si>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</si>
  <si>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</si>
  <si>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</si>
  <si>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</si>
  <si>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</si>
  <si>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</si>
  <si>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</si>
  <si>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</si>
  <si>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</si>
  <si>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</si>
  <si>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</si>
  <si>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</si>
  <si>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</si>
  <si>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</si>
  <si>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</si>
  <si>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</si>
  <si>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</si>
  <si>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</si>
  <si>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</si>
  <si>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</si>
  <si>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</si>
  <si>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</si>
  <si>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</si>
  <si>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</si>
  <si>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</si>
  <si>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</si>
  <si>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</si>
  <si>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</si>
  <si>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</si>
  <si>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</si>
  <si>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</si>
  <si>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</si>
  <si>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</si>
  <si>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</si>
  <si>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</si>
  <si>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</si>
  <si>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</si>
  <si>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</si>
  <si>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</si>
  <si>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</si>
  <si>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</si>
  <si>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</si>
  <si>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</si>
  <si>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</si>
  <si>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</si>
  <si>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</si>
  <si>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</si>
  <si>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</si>
  <si>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</si>
  <si>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</si>
  <si>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</si>
  <si>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</si>
  <si>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</si>
  <si>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</si>
  <si>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</si>
  <si>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</si>
  <si>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</si>
  <si>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</si>
  <si>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</si>
  <si>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</si>
  <si>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</si>
  <si>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</si>
  <si>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</si>
  <si>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</si>
  <si>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</si>
  <si>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</si>
  <si>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</si>
  <si>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</si>
  <si>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</si>
  <si>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</si>
  <si>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</si>
  <si>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</si>
  <si>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</si>
  <si>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</si>
  <si>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</si>
  <si>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</si>
  <si>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</si>
  <si>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</si>
  <si>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</si>
  <si>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</si>
  <si>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</si>
  <si>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</si>
  <si>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</si>
  <si>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</si>
  <si>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</si>
  <si>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</si>
  <si>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</si>
  <si>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</si>
  <si>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</si>
  <si>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</si>
  <si>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</si>
  <si>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</si>
  <si>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</si>
  <si>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</si>
  <si>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</si>
  <si>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</si>
  <si>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</si>
  <si>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</si>
  <si>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</si>
  <si>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</si>
  <si>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</si>
  <si>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</si>
  <si>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</si>
  <si>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</si>
  <si>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</si>
  <si>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</si>
  <si>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</si>
  <si>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</si>
  <si>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</si>
  <si>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</si>
  <si>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</si>
  <si>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</si>
  <si>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</si>
  <si>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</si>
  <si>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</si>
  <si>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</si>
  <si>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</si>
  <si>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</si>
  <si>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</si>
  <si>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</si>
  <si>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</si>
  <si>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</si>
  <si>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</si>
  <si>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</si>
  <si>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</si>
  <si>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</si>
  <si>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</si>
  <si>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</si>
  <si>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</si>
  <si>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</si>
  <si>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</si>
  <si>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</si>
  <si>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</si>
  <si>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</si>
  <si>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</si>
  <si>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</si>
  <si>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</si>
  <si>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</si>
  <si>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</si>
  <si>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</si>
  <si>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</si>
  <si>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</si>
  <si>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</si>
  <si>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</si>
  <si>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</si>
  <si>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</si>
  <si>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</si>
  <si>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</si>
  <si>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</si>
  <si>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</si>
  <si>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</si>
  <si>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</si>
  <si>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</si>
  <si>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</si>
  <si>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</si>
  <si>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</si>
  <si>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</si>
  <si>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</si>
  <si>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</si>
  <si>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</si>
  <si>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</si>
  <si>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</si>
  <si>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</si>
  <si>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</si>
  <si>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</si>
  <si>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</si>
  <si>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</si>
  <si>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</si>
  <si>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</si>
  <si>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</si>
  <si>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</si>
  <si>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</si>
  <si>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</si>
  <si>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</si>
  <si>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</si>
  <si>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</si>
  <si>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</si>
  <si>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</si>
  <si>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</si>
  <si>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</si>
  <si>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</si>
  <si>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</si>
  <si>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</si>
  <si>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</si>
  <si>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</si>
  <si>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</si>
  <si>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</si>
  <si>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</si>
  <si>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</si>
  <si>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</si>
  <si>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</si>
  <si>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</si>
  <si>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</si>
  <si>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</si>
  <si>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</si>
  <si>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</si>
  <si>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</si>
  <si>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</si>
  <si>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</si>
  <si>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</si>
  <si>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</si>
  <si>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</si>
  <si>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</si>
  <si>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</si>
  <si>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</si>
  <si>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</si>
  <si>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</si>
  <si>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</si>
  <si>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</si>
  <si>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</si>
  <si>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</si>
  <si>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</si>
  <si>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</si>
  <si>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</si>
  <si>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</si>
  <si>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</si>
  <si>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</si>
  <si>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</si>
  <si>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</si>
  <si>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</si>
  <si>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</si>
  <si>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</si>
  <si>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</si>
  <si>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</si>
  <si>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</si>
  <si>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</si>
  <si>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</si>
  <si>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</si>
  <si>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</si>
  <si>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</si>
  <si>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</si>
  <si>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</si>
  <si>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</si>
  <si>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</si>
  <si>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</si>
  <si>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</si>
  <si>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</si>
  <si>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</si>
  <si>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</si>
  <si>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</si>
  <si>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</si>
  <si>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</si>
  <si>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</si>
  <si>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</si>
  <si>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</si>
  <si>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</si>
  <si>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</si>
  <si>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</si>
  <si>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</si>
  <si>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</si>
  <si>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</si>
  <si>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</si>
  <si>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</si>
  <si>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</si>
  <si>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</si>
  <si>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</si>
  <si>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</si>
  <si>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</si>
  <si>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</si>
  <si>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</si>
  <si>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</si>
  <si>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</si>
  <si>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</si>
  <si>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</si>
  <si>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</si>
  <si>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</si>
  <si>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</si>
  <si>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</si>
  <si>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</si>
  <si>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</si>
  <si>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</si>
  <si>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</si>
  <si>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</si>
  <si>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</si>
  <si>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</si>
  <si>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</si>
  <si>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</si>
  <si>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</si>
  <si>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</si>
  <si>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</si>
  <si>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</si>
  <si>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</si>
  <si>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</si>
  <si>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</si>
  <si>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</si>
  <si>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</si>
  <si>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</si>
  <si>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</si>
  <si>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</si>
  <si>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</si>
  <si>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</si>
  <si>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</si>
  <si>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</si>
  <si>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</si>
  <si>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</si>
  <si>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</si>
  <si>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</si>
  <si>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</si>
  <si>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</si>
  <si>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</si>
  <si>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</si>
  <si>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</si>
  <si>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</si>
  <si>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</si>
  <si>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</si>
  <si>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</si>
  <si>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</si>
  <si>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</si>
  <si>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</si>
  <si>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</si>
  <si>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</si>
  <si>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</si>
  <si>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</si>
  <si>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</si>
  <si>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</si>
  <si>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</si>
  <si>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</si>
  <si>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</si>
  <si>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</si>
  <si>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</si>
  <si>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</si>
  <si>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</si>
  <si>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</si>
  <si>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</si>
  <si>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</si>
  <si>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</si>
  <si>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</si>
  <si>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</si>
  <si>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</si>
  <si>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</si>
  <si>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</si>
  <si>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</si>
  <si>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</si>
  <si>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</si>
  <si>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</si>
  <si>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</si>
  <si>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</si>
  <si>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</si>
  <si>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</si>
  <si>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</si>
  <si>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</si>
  <si>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</si>
  <si>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</si>
  <si>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</si>
  <si>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</si>
  <si>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</si>
  <si>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</si>
  <si>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</si>
  <si>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</si>
  <si>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</si>
  <si>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</si>
  <si>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</si>
  <si>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</si>
  <si>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</si>
  <si>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</si>
  <si>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</si>
  <si>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</si>
  <si>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</si>
  <si>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</si>
  <si>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</si>
  <si>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</si>
  <si>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</si>
  <si>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</si>
  <si>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</si>
  <si>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</si>
  <si>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</si>
  <si>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</si>
  <si>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</si>
  <si>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</si>
  <si>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</si>
  <si>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</si>
  <si>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</si>
  <si>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</si>
  <si>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</si>
  <si>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</si>
  <si>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</si>
  <si>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</si>
  <si>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</si>
  <si>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</si>
  <si>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</si>
  <si>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</si>
  <si>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</si>
  <si>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</si>
  <si>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</si>
  <si>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</si>
  <si>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</si>
  <si>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</si>
  <si>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</si>
  <si>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</si>
  <si>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</si>
  <si>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</si>
  <si>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</si>
  <si>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</si>
  <si>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</si>
  <si>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</si>
  <si>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</si>
  <si>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</si>
  <si>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</si>
  <si>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</si>
  <si>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</si>
  <si>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</si>
  <si>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</si>
  <si>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</si>
  <si>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</si>
  <si>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</si>
  <si>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</si>
  <si>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</si>
  <si>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</si>
  <si>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</si>
  <si>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</si>
  <si>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</si>
  <si>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</si>
  <si>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</si>
  <si>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</si>
  <si>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</si>
  <si>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</si>
  <si>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</si>
  <si>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</si>
  <si>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</si>
  <si>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</si>
  <si>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</si>
  <si>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</si>
  <si>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</si>
  <si>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</si>
  <si>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</si>
  <si>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</si>
  <si>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</si>
  <si>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</si>
  <si>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</si>
  <si>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</si>
  <si>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</si>
  <si>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</si>
  <si>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</si>
  <si>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</si>
  <si>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</si>
  <si>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</si>
  <si>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</si>
  <si>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</si>
  <si>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</si>
  <si>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</si>
  <si>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</si>
  <si>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</si>
  <si>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</si>
  <si>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</si>
  <si>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</si>
  <si>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</si>
  <si>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</si>
  <si>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</si>
  <si>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</si>
  <si>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</si>
  <si>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</si>
  <si>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</si>
  <si>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</si>
  <si>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</si>
  <si>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</si>
  <si>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</si>
  <si>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</si>
  <si>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</si>
  <si>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</si>
  <si>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</si>
  <si>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</si>
  <si>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</si>
  <si>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</si>
  <si>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</si>
  <si>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</si>
  <si>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</si>
  <si>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</si>
  <si>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</si>
  <si>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</si>
  <si>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</si>
  <si>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</si>
  <si>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</si>
  <si>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</si>
  <si>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</si>
  <si>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</si>
  <si>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</si>
  <si>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</si>
  <si>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</si>
  <si>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</si>
  <si>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</si>
  <si>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</si>
  <si>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</si>
  <si>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</si>
  <si>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</si>
  <si>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</si>
  <si>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</si>
  <si>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</si>
  <si>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</si>
  <si>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</si>
  <si>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</si>
  <si>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</si>
  <si>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</si>
  <si>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</si>
  <si>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</si>
  <si>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</si>
  <si>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</si>
  <si>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</si>
  <si>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</si>
  <si>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</si>
  <si>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</si>
  <si>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</si>
  <si>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</si>
  <si>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</si>
  <si>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</si>
  <si>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</si>
  <si>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</si>
  <si>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</si>
  <si>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</si>
  <si>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</si>
  <si>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</si>
  <si>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</si>
  <si>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</si>
  <si>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</si>
  <si>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</si>
  <si>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</si>
  <si>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</si>
  <si>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</si>
  <si>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</si>
  <si>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</si>
  <si>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</si>
  <si>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</si>
  <si>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</si>
  <si>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</si>
  <si>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</si>
  <si>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</si>
  <si>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</si>
  <si>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</si>
  <si>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</si>
  <si>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</si>
  <si>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</si>
  <si>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</si>
  <si>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</si>
  <si>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</si>
  <si>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</si>
  <si>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</si>
  <si>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</si>
  <si>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</si>
  <si>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</si>
  <si>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</si>
  <si>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</si>
  <si>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</si>
  <si>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</si>
  <si>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</si>
  <si>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</si>
  <si>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</si>
  <si>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</si>
  <si>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</si>
  <si>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</si>
  <si>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</si>
  <si>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</si>
  <si>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</si>
  <si>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</si>
  <si>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</si>
  <si>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</si>
  <si>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</si>
  <si>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</si>
  <si>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</si>
  <si>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</si>
  <si>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</si>
  <si>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</si>
  <si>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</si>
  <si>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</si>
  <si>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</si>
  <si>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</si>
  <si>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</si>
  <si>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</si>
  <si>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</si>
  <si>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</si>
  <si>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</si>
  <si>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</si>
  <si>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</si>
  <si>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</si>
  <si>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</si>
  <si>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</si>
  <si>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</si>
  <si>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</si>
  <si>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</si>
  <si>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</si>
  <si>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</si>
  <si>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</si>
  <si>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</si>
  <si>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</si>
  <si>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</si>
  <si>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</si>
  <si>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</si>
  <si>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</si>
  <si>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</si>
  <si>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</si>
  <si>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</si>
  <si>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</si>
  <si>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</si>
  <si>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</si>
  <si>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</si>
  <si>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</si>
  <si>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</si>
  <si>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</si>
  <si>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</si>
  <si>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</si>
  <si>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</si>
  <si>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</si>
  <si>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</si>
  <si>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</si>
  <si>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</si>
  <si>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</si>
  <si>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</si>
  <si>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</si>
  <si>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</si>
  <si>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</si>
  <si>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</si>
  <si>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</si>
  <si>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</si>
  <si>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</si>
  <si>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</si>
  <si>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</si>
  <si>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</si>
  <si>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</si>
  <si>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</si>
  <si>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</si>
  <si>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</si>
  <si>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</si>
  <si>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</si>
  <si>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</si>
  <si>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</si>
  <si>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</si>
  <si>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</si>
  <si>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</si>
  <si>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</si>
  <si>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</si>
  <si>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</si>
  <si>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</si>
  <si>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</si>
  <si>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</si>
  <si>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</si>
  <si>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</si>
  <si>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</si>
  <si>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</si>
  <si>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</si>
  <si>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</si>
  <si>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</si>
  <si>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</si>
  <si>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</si>
  <si>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</si>
  <si>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</si>
  <si>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</si>
  <si>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</si>
  <si>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</si>
  <si>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</si>
  <si>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</si>
  <si>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</si>
  <si>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</si>
  <si>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</si>
  <si>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</si>
  <si>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</si>
  <si>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</si>
  <si>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</si>
  <si>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</si>
  <si>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</si>
  <si>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</si>
  <si>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</si>
  <si>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</si>
  <si>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</si>
  <si>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</si>
  <si>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</si>
  <si>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</si>
  <si>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</si>
  <si>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</si>
  <si>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</si>
  <si>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</si>
  <si>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</si>
  <si>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</si>
  <si>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</si>
  <si>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</si>
  <si>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</si>
  <si>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</si>
  <si>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</si>
  <si>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</si>
  <si>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</si>
  <si>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</si>
  <si>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</si>
  <si>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</si>
  <si>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</si>
  <si>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</si>
  <si>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</si>
  <si>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</si>
  <si>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</si>
  <si>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</si>
  <si>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</si>
  <si>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</si>
  <si>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</si>
  <si>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</si>
  <si>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</si>
  <si>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</si>
  <si>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</si>
  <si>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</si>
  <si>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</si>
  <si>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</si>
  <si>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</si>
  <si>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</si>
  <si>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</si>
  <si>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</si>
  <si>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</si>
  <si>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</si>
  <si>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</si>
  <si>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</si>
  <si>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</si>
  <si>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</si>
  <si>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</si>
  <si>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</si>
  <si>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</si>
  <si>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</si>
  <si>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</si>
  <si>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</si>
  <si>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</si>
  <si>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</si>
  <si>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</si>
  <si>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</si>
  <si>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</si>
  <si>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</si>
  <si>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</si>
  <si>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</si>
  <si>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</si>
  <si>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</si>
  <si>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</si>
  <si>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</si>
  <si>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</si>
  <si>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</si>
  <si>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</si>
  <si>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</si>
  <si>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</si>
  <si>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</si>
  <si>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</si>
  <si>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</si>
  <si>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</si>
  <si>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</si>
  <si>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</si>
  <si>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</si>
  <si>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</si>
  <si>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</si>
  <si>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</si>
  <si>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</si>
  <si>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</si>
  <si>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</si>
  <si>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</si>
  <si>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</si>
  <si>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</si>
  <si>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</si>
  <si>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</si>
  <si>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</si>
  <si>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</si>
  <si>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</si>
  <si>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</si>
  <si>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</si>
  <si>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</si>
  <si>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</si>
  <si>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</si>
  <si>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</si>
  <si>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</si>
  <si>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</si>
  <si>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</si>
  <si>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</si>
  <si>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</si>
  <si>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</si>
  <si>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</si>
  <si>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</si>
  <si>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</si>
  <si>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</si>
  <si>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</si>
  <si>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</si>
  <si>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</si>
  <si>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</si>
  <si>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</si>
  <si>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</si>
  <si>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</si>
  <si>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</si>
  <si>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</si>
  <si>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</si>
  <si>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</si>
  <si>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</si>
  <si>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</si>
  <si>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</si>
  <si>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</si>
  <si>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</si>
  <si>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</si>
  <si>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</si>
  <si>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</si>
  <si>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</si>
  <si>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</si>
  <si>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</si>
  <si>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</si>
  <si>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</si>
  <si>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</si>
  <si>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</si>
  <si>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</si>
  <si>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</si>
  <si>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</si>
  <si>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</si>
  <si>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</si>
  <si>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</si>
  <si>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</si>
  <si>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</si>
  <si>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</si>
  <si>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</si>
  <si>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</si>
  <si>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</si>
  <si>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</si>
  <si>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</si>
  <si>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</si>
  <si>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</si>
  <si>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</si>
  <si>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</si>
  <si>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</si>
  <si>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</si>
  <si>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</si>
  <si>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</si>
  <si>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</si>
  <si>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</si>
  <si>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</si>
  <si>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</si>
  <si>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</si>
  <si>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</si>
  <si>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</si>
  <si>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</si>
  <si>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</si>
  <si>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</si>
  <si>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</si>
  <si>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</si>
  <si>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</si>
  <si>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</si>
  <si>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</si>
  <si>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</si>
  <si>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</si>
  <si>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</si>
  <si>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</si>
  <si>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</si>
  <si>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</si>
  <si>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</si>
  <si>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</si>
  <si>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</si>
  <si>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</si>
  <si>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</si>
  <si>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</si>
  <si>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</si>
  <si>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</si>
  <si>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</si>
  <si>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</si>
  <si>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</si>
  <si>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</si>
  <si>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</si>
  <si>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</si>
  <si>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</si>
  <si>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</si>
  <si>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</si>
  <si>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</si>
  <si>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</si>
  <si>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</si>
  <si>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</si>
  <si>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</si>
  <si>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</si>
  <si>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</si>
  <si>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</si>
  <si>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</si>
  <si>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</si>
  <si>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</si>
  <si>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</si>
  <si>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</si>
  <si>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</si>
  <si>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</si>
  <si>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</si>
  <si>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</si>
  <si>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</si>
  <si>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</si>
  <si>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</si>
  <si>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</si>
  <si>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</si>
  <si>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</si>
  <si>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</si>
  <si>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</si>
  <si>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</si>
  <si>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</si>
  <si>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</si>
  <si>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</si>
  <si>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</si>
  <si>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</si>
  <si>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</si>
  <si>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</si>
  <si>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</si>
  <si>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</si>
  <si>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</si>
  <si>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</si>
  <si>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</si>
  <si>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</si>
  <si>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</si>
  <si>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</si>
  <si>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</si>
  <si>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</si>
  <si>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</si>
  <si>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</si>
  <si>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</si>
  <si>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</si>
  <si>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</si>
  <si>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</si>
  <si>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</si>
  <si>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</si>
  <si>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</si>
  <si>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</si>
  <si>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</si>
  <si>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</si>
  <si>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</si>
  <si>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</si>
  <si>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</si>
  <si>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</si>
  <si>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</si>
  <si>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</si>
  <si>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</si>
  <si>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</si>
  <si>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</si>
  <si>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</si>
  <si>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</si>
  <si>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</si>
  <si>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</si>
  <si>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</si>
  <si>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</si>
  <si>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</si>
  <si>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</si>
  <si>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</si>
  <si>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</si>
  <si>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</si>
  <si>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</si>
  <si>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</si>
  <si>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</si>
  <si>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</si>
  <si>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</si>
  <si>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</si>
  <si>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</si>
  <si>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</si>
  <si>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</si>
  <si>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</si>
  <si>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</si>
  <si>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</si>
  <si>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</si>
  <si>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</si>
  <si>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</si>
  <si>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</si>
  <si>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</si>
  <si>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</si>
  <si>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</si>
  <si>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</si>
  <si>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</si>
  <si>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</si>
  <si>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</si>
  <si>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</si>
  <si>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</si>
  <si>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</si>
  <si>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</si>
  <si>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</si>
  <si>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</si>
  <si>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</si>
  <si>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</si>
  <si>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</si>
  <si>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</si>
  <si>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</si>
  <si>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</si>
  <si>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</si>
  <si>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</si>
  <si>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</si>
  <si>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</si>
  <si>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</si>
  <si>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</si>
  <si>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</si>
  <si>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</si>
  <si>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</si>
  <si>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</si>
  <si>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</si>
  <si>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</si>
  <si>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</si>
  <si>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</si>
  <si>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</si>
  <si>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</si>
  <si>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</si>
  <si>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</si>
  <si>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</si>
  <si>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</si>
  <si>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</si>
  <si>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</si>
  <si>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</si>
  <si>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</si>
  <si>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</si>
  <si>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</si>
  <si>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</si>
  <si>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</si>
  <si>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</si>
  <si>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</si>
  <si>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</si>
  <si>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</si>
  <si>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</si>
  <si>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</si>
  <si>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</si>
  <si>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</si>
  <si>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</si>
  <si>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</si>
  <si>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</si>
  <si>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</si>
  <si>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</si>
  <si>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</si>
  <si>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</si>
  <si>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</si>
  <si>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</si>
  <si>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</si>
  <si>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</si>
  <si>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</si>
  <si>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</si>
  <si>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</si>
  <si>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</si>
  <si>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</si>
  <si>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</si>
  <si>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</si>
  <si>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</si>
  <si>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</si>
  <si>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</si>
  <si>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</si>
  <si>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</si>
  <si>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</si>
  <si>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</si>
  <si>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</si>
  <si>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</si>
  <si>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</si>
  <si>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</si>
  <si>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</si>
  <si>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</si>
  <si>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</si>
  <si>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</si>
  <si>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</si>
  <si>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</si>
  <si>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</si>
  <si>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</si>
  <si>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</si>
  <si>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</si>
  <si>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</si>
  <si>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</si>
  <si>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</si>
  <si>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</si>
  <si>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</si>
  <si>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</si>
  <si>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</si>
  <si>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</si>
  <si>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</si>
  <si>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</si>
  <si>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</si>
  <si>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</si>
  <si>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</si>
  <si>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</si>
  <si>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</si>
  <si>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</si>
  <si>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</si>
  <si>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</si>
  <si>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</si>
  <si>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</si>
  <si>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</si>
  <si>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</si>
  <si>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</si>
  <si>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</si>
  <si>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</si>
  <si>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</si>
  <si>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</si>
  <si>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</si>
  <si>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</si>
  <si>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</si>
  <si>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</si>
  <si>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</si>
  <si>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</si>
  <si>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</si>
  <si>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</si>
  <si>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</si>
  <si>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</si>
  <si>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</si>
  <si>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</si>
  <si>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</si>
  <si>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</si>
  <si>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</si>
  <si>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</si>
  <si>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</si>
  <si>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</si>
  <si>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</si>
  <si>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</si>
  <si>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</si>
  <si>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</si>
  <si>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</si>
  <si>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</si>
  <si>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</si>
  <si>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</si>
  <si>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</si>
  <si>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</si>
  <si>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</si>
  <si>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</si>
  <si>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</si>
  <si>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</si>
  <si>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</si>
  <si>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</si>
  <si>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</si>
  <si>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</si>
  <si>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</si>
  <si>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</si>
  <si>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</si>
  <si>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</si>
  <si>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</si>
  <si>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</si>
  <si>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</si>
  <si>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</si>
  <si>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</si>
  <si>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</si>
  <si>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</si>
  <si>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</si>
  <si>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</si>
  <si>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</si>
  <si>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</si>
  <si>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</si>
  <si>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</si>
  <si>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</si>
  <si>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</si>
  <si>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</si>
  <si>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</si>
  <si>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</si>
  <si>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</si>
  <si>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</si>
  <si>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</si>
  <si>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</si>
  <si>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</si>
  <si>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</si>
  <si>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</si>
  <si>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</si>
  <si>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</si>
  <si>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</si>
  <si>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</si>
  <si>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</si>
  <si>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</si>
  <si>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</si>
  <si>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</si>
  <si>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</si>
  <si>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</si>
  <si>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</si>
  <si>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</si>
  <si>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</si>
  <si>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</si>
  <si>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</si>
  <si>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</si>
  <si>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</si>
  <si>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</si>
  <si>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</si>
  <si>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</si>
  <si>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</si>
  <si>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</si>
  <si>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</si>
  <si>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</si>
  <si>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</si>
  <si>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</si>
  <si>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</si>
  <si>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</si>
  <si>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</si>
  <si>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</si>
  <si>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</si>
  <si>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</si>
  <si>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</si>
  <si>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</si>
  <si>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</si>
  <si>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</si>
  <si>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</si>
  <si>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</si>
  <si>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</si>
  <si>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</si>
  <si>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</si>
  <si>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</si>
  <si>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</si>
  <si>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</si>
  <si>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</si>
  <si>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</si>
  <si>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</si>
  <si>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</si>
  <si>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</si>
  <si>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</si>
  <si>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</si>
  <si>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</si>
  <si>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</si>
  <si>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</si>
  <si>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</si>
  <si>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</si>
  <si>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</si>
  <si>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</si>
  <si>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</si>
  <si>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</si>
  <si>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</si>
  <si>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</si>
  <si>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</si>
  <si>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</si>
  <si>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</si>
  <si>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</si>
  <si>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</si>
  <si>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</si>
  <si>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</si>
  <si>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</si>
  <si>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</si>
  <si>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</si>
  <si>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</si>
  <si>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</si>
  <si>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</si>
  <si>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</si>
  <si>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</si>
  <si>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</si>
  <si>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</si>
  <si>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</si>
  <si>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</si>
  <si>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</si>
  <si>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</si>
  <si>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</si>
  <si>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</si>
  <si>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</si>
  <si>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</si>
  <si>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</si>
  <si>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</si>
  <si>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</si>
  <si>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</si>
  <si>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</si>
  <si>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</si>
  <si>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</si>
  <si>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</si>
  <si>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</si>
  <si>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</si>
  <si>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</si>
  <si>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</si>
  <si>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</si>
  <si>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</si>
  <si>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</si>
  <si>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</si>
  <si>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</si>
  <si>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</si>
  <si>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</si>
  <si>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</si>
  <si>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</si>
  <si>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</si>
  <si>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</si>
  <si>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</si>
  <si>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</si>
  <si>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</si>
  <si>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</si>
  <si>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</si>
  <si>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</si>
  <si>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</si>
  <si>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</si>
  <si>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</si>
  <si>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</si>
  <si>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</si>
  <si>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</si>
  <si>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</si>
  <si>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</si>
  <si>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</si>
  <si>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</si>
  <si>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</si>
  <si>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</si>
  <si>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</si>
  <si>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</si>
  <si>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</si>
  <si>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</si>
  <si>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</si>
  <si>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</si>
  <si>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</si>
  <si>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</si>
  <si>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</si>
  <si>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</si>
  <si>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</si>
  <si>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</si>
  <si>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</si>
  <si>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</si>
  <si>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</si>
  <si>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</si>
  <si>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</si>
  <si>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</si>
  <si>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</si>
  <si>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</si>
  <si>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</si>
  <si>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</si>
  <si>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</si>
  <si>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</si>
  <si>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</si>
  <si>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</si>
  <si>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</si>
  <si>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</si>
  <si>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</si>
  <si>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</si>
  <si>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</si>
  <si>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</si>
  <si>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</si>
  <si>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</si>
  <si>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</si>
  <si>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</si>
  <si>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</si>
  <si>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</si>
  <si>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</si>
  <si>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</si>
  <si>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</si>
  <si>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</si>
  <si>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</si>
  <si>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</si>
  <si>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</si>
  <si>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</si>
  <si>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</si>
  <si>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</si>
  <si>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</si>
  <si>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</si>
  <si>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</si>
  <si>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</si>
  <si>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</si>
  <si>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</si>
  <si>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</si>
  <si>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</si>
  <si>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</si>
  <si>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</si>
  <si>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</si>
  <si>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</si>
  <si>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</si>
  <si>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</si>
  <si>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</si>
  <si>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</si>
  <si>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</si>
  <si>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</si>
  <si>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</si>
  <si>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</si>
  <si>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</si>
  <si>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</si>
  <si>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</si>
  <si>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</si>
  <si>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</si>
  <si>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</si>
  <si>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</si>
  <si>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</si>
  <si>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</si>
  <si>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</si>
  <si>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</si>
  <si>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</si>
  <si>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</si>
  <si>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</si>
  <si>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</si>
  <si>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</si>
  <si>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</si>
  <si>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</si>
  <si>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</si>
  <si>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</si>
  <si>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</si>
  <si>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</si>
  <si>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</si>
  <si>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</si>
  <si>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</si>
  <si>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</si>
  <si>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</si>
  <si>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</si>
  <si>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</si>
  <si>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</si>
  <si>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</si>
  <si>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</si>
  <si>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</si>
  <si>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</si>
  <si>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</si>
  <si>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</si>
  <si>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</si>
  <si>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</si>
  <si>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</si>
  <si>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</si>
  <si>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</si>
  <si>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</si>
  <si>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</si>
  <si>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</si>
  <si>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</si>
  <si>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</si>
  <si>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</si>
  <si>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</si>
  <si>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</si>
  <si>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</si>
  <si>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</si>
  <si>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</si>
  <si>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</si>
  <si>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</si>
  <si>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</si>
  <si>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</si>
  <si>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</si>
  <si>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</si>
  <si>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</si>
  <si>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</si>
  <si>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</si>
  <si>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</si>
  <si>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</si>
  <si>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</si>
  <si>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</si>
  <si>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</si>
  <si>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</si>
  <si>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</si>
  <si>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</si>
  <si>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</si>
  <si>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</si>
  <si>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</si>
  <si>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</si>
  <si>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</si>
  <si>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</si>
  <si>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</si>
  <si>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</si>
  <si>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</si>
  <si>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</si>
  <si>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</si>
  <si>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</si>
  <si>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</si>
  <si>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</si>
  <si>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</si>
  <si>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</si>
  <si>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</si>
  <si>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</si>
  <si>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</si>
  <si>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</si>
  <si>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</si>
  <si>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</si>
  <si>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</si>
  <si>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</si>
  <si>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</si>
  <si>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</si>
  <si>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</si>
  <si>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</si>
  <si>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</si>
  <si>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</si>
  <si>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</si>
  <si>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</si>
  <si>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</si>
  <si>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</si>
  <si>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</si>
  <si>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</si>
  <si>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</si>
  <si>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</si>
  <si>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</si>
  <si>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</si>
  <si>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</si>
  <si>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</si>
  <si>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</si>
  <si>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</si>
  <si>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</si>
  <si>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</si>
  <si>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</si>
  <si>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</si>
  <si>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</si>
  <si>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</si>
  <si>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</si>
  <si>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</si>
  <si>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</si>
  <si>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</si>
  <si>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</si>
  <si>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</si>
  <si>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</si>
  <si>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</si>
  <si>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</si>
  <si>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</si>
  <si>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</si>
  <si>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</si>
  <si>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</si>
  <si>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</si>
  <si>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</si>
  <si>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</si>
  <si>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</si>
  <si>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</si>
  <si>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</si>
  <si>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</si>
  <si>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</si>
  <si>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</si>
  <si>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</si>
  <si>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</si>
  <si>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</si>
  <si>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</si>
  <si>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</si>
  <si>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</si>
  <si>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</si>
  <si>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</si>
  <si>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</si>
  <si>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</si>
  <si>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</si>
  <si>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</si>
  <si>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</si>
  <si>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</si>
  <si>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</si>
  <si>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</si>
  <si>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</si>
  <si>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</si>
  <si>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</si>
  <si>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</si>
  <si>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</si>
  <si>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</si>
  <si>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</si>
  <si>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</si>
  <si>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</si>
  <si>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</si>
  <si>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</si>
  <si>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</si>
  <si>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</si>
  <si>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</si>
  <si>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</si>
  <si>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</si>
  <si>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</si>
  <si>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</si>
  <si>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</si>
  <si>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</si>
  <si>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</si>
  <si>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</si>
  <si>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</si>
  <si>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</si>
  <si>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</si>
  <si>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</si>
  <si>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</si>
  <si>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</si>
  <si>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</si>
  <si>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</si>
  <si>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</si>
  <si>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</si>
  <si>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</si>
  <si>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</si>
  <si>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</si>
  <si>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</si>
  <si>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</si>
  <si>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</si>
  <si>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</si>
  <si>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</si>
  <si>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</si>
  <si>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</si>
  <si>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</si>
  <si>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</si>
  <si>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</si>
  <si>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</si>
  <si>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</si>
  <si>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</si>
  <si>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</si>
  <si>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</si>
  <si>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</si>
  <si>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</si>
  <si>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</si>
  <si>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</si>
  <si>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</si>
  <si>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</si>
  <si>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</si>
  <si>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</si>
  <si>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</si>
  <si>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</si>
  <si>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</si>
  <si>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</si>
  <si>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</si>
  <si>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</si>
  <si>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</si>
  <si>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</si>
  <si>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</si>
  <si>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</si>
  <si>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</si>
  <si>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</si>
  <si>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</si>
  <si>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</si>
  <si>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</si>
  <si>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</si>
  <si>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</si>
  <si>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</si>
  <si>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</si>
  <si>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</si>
  <si>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</si>
  <si>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</si>
  <si>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</si>
  <si>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</si>
  <si>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</si>
  <si>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</si>
  <si>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</si>
  <si>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</si>
  <si>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</si>
  <si>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</si>
  <si>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</si>
  <si>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</si>
  <si>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</si>
  <si>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</si>
  <si>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</si>
  <si>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</si>
  <si>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</si>
  <si>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</si>
  <si>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</si>
  <si>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</si>
  <si>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</si>
  <si>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</si>
  <si>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</si>
  <si>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</si>
  <si>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</si>
  <si>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</si>
  <si>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</si>
  <si>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</si>
  <si>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</si>
  <si>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</si>
  <si>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</si>
  <si>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</si>
  <si>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</si>
  <si>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</si>
  <si>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</si>
  <si>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</si>
  <si>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</si>
  <si>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</si>
  <si>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</si>
  <si>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</si>
  <si>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</si>
  <si>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</si>
  <si>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</si>
  <si>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</si>
  <si>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</si>
  <si>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</si>
  <si>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</si>
  <si>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</si>
  <si>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</si>
  <si>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</si>
  <si>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</si>
  <si>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</si>
  <si>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</si>
  <si>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</si>
  <si>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</si>
  <si>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</si>
  <si>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</si>
  <si>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</si>
  <si>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</si>
  <si>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</si>
  <si>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</si>
  <si>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</si>
  <si>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</si>
  <si>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</si>
  <si>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</si>
  <si>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</si>
  <si>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</si>
  <si>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</si>
  <si>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</si>
  <si>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</si>
  <si>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</si>
  <si>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</si>
  <si>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</si>
  <si>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</si>
  <si>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</si>
  <si>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</si>
  <si>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</si>
  <si>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</si>
  <si>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</si>
  <si>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</si>
  <si>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</si>
  <si>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</si>
  <si>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</si>
  <si>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</si>
  <si>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</si>
  <si>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</si>
  <si>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</si>
  <si>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</si>
  <si>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</si>
  <si>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</si>
  <si>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</si>
  <si>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</si>
  <si>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</si>
  <si>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</si>
  <si>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</si>
  <si>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</si>
  <si>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</si>
  <si>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</si>
  <si>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</si>
  <si>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</si>
  <si>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</si>
  <si>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</si>
  <si>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</si>
  <si>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</si>
  <si>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</si>
  <si>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</si>
  <si>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</si>
  <si>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</si>
  <si>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</si>
  <si>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</si>
  <si>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</si>
  <si>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</si>
  <si>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</si>
  <si>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</si>
  <si>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</si>
  <si>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</si>
  <si>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</si>
  <si>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</si>
  <si>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</si>
  <si>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</si>
  <si>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</si>
  <si>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</si>
  <si>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</si>
  <si>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</si>
  <si>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</si>
  <si>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</si>
  <si>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</si>
  <si>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</si>
  <si>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</si>
  <si>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</si>
  <si>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</si>
  <si>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</si>
  <si>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</si>
  <si>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</si>
  <si>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</si>
  <si>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</si>
  <si>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</si>
  <si>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</si>
  <si>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</si>
  <si>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</si>
  <si>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</si>
  <si>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</si>
  <si>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</si>
  <si>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</si>
  <si>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</si>
  <si>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</si>
  <si>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</si>
  <si>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</si>
  <si>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</si>
  <si>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</si>
  <si>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</si>
  <si>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</si>
  <si>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</si>
  <si>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</si>
  <si>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</si>
  <si>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</si>
  <si>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</si>
  <si>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</si>
  <si>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</si>
  <si>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</si>
  <si>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</si>
  <si>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</si>
  <si>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</si>
  <si>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</si>
  <si>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</si>
  <si>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</si>
  <si>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</si>
  <si>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</si>
  <si>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</si>
  <si>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</si>
  <si>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</si>
  <si>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</si>
  <si>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</si>
  <si>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</si>
  <si>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</si>
  <si>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</si>
  <si>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</si>
  <si>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</si>
  <si>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</si>
  <si>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</si>
  <si>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</si>
  <si>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</si>
  <si>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</si>
  <si>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</si>
  <si>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</si>
  <si>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</si>
  <si>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</si>
  <si>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</si>
  <si>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</si>
  <si>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</si>
  <si>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</si>
  <si>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</si>
  <si>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</si>
  <si>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</si>
  <si>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</si>
  <si>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</si>
  <si>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</si>
  <si>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</si>
  <si>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</si>
  <si>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</si>
  <si>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</si>
  <si>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</si>
  <si>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</si>
  <si>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</si>
  <si>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</si>
  <si>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</si>
  <si>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</si>
  <si>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</si>
  <si>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</si>
  <si>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</si>
  <si>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</si>
  <si>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</si>
  <si>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</si>
  <si>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</si>
  <si>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</si>
  <si>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</si>
  <si>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</si>
  <si>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</si>
  <si>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</si>
  <si>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</si>
  <si>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</si>
  <si>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</si>
  <si>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</si>
  <si>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</si>
  <si>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</si>
  <si>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</si>
  <si>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</si>
  <si>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</si>
  <si>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</si>
  <si>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</si>
  <si>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</si>
  <si>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</si>
  <si>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</si>
  <si>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</si>
  <si>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</si>
  <si>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</si>
  <si>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</si>
  <si>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</si>
  <si>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</si>
  <si>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</si>
  <si>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</si>
  <si>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</si>
  <si>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</si>
  <si>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</si>
  <si>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</si>
  <si>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</si>
  <si>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</si>
  <si>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</si>
  <si>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</si>
  <si>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</si>
  <si>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</si>
  <si>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</si>
  <si>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</si>
  <si>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</si>
  <si>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</si>
  <si>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</si>
  <si>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</si>
  <si>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</si>
  <si>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</si>
  <si>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</si>
  <si>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</si>
  <si>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</si>
  <si>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</si>
  <si>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</si>
  <si>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</si>
  <si>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</si>
  <si>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</si>
  <si>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</si>
  <si>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</si>
  <si>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</si>
  <si>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</si>
  <si>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</si>
  <si>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</si>
  <si>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</si>
  <si>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</si>
  <si>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</si>
  <si>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</si>
  <si>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</si>
  <si>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</si>
  <si>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</si>
  <si>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</si>
  <si>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</si>
  <si>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</si>
  <si>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</si>
  <si>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</si>
  <si>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</si>
  <si>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</si>
  <si>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</si>
  <si>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</si>
  <si>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</si>
  <si>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</si>
  <si>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</si>
  <si>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</si>
  <si>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</si>
  <si>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</si>
  <si>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</si>
  <si>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</si>
  <si>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</si>
  <si>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</si>
  <si>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</si>
  <si>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</si>
  <si>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</si>
  <si>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</si>
  <si>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</si>
  <si>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</si>
  <si>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</si>
  <si>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</si>
  <si>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</si>
  <si>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</si>
  <si>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</si>
  <si>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</si>
  <si>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</si>
  <si>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</si>
  <si>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</si>
  <si>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</si>
  <si>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</si>
  <si>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</si>
  <si>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</si>
  <si>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</si>
  <si>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</si>
  <si>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</si>
  <si>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</si>
  <si>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</si>
  <si>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</si>
  <si>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</si>
  <si>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</si>
  <si>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</si>
  <si>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</si>
  <si>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</si>
  <si>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</si>
  <si>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</si>
  <si>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</si>
  <si>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</si>
  <si>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</si>
  <si>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</si>
  <si>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</si>
  <si>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</si>
  <si>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</si>
  <si>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</si>
  <si>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</si>
  <si>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</si>
  <si>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</si>
  <si>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</si>
  <si>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</si>
  <si>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</si>
  <si>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</si>
  <si>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</si>
  <si>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</si>
  <si>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</si>
  <si>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</si>
  <si>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</si>
  <si>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</si>
  <si>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</si>
  <si>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</si>
  <si>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</si>
  <si>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</si>
  <si>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</si>
  <si>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</si>
  <si>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</si>
  <si>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</si>
  <si>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</si>
  <si>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</si>
  <si>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</si>
  <si>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</si>
  <si>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</si>
  <si>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</si>
  <si>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</si>
  <si>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</si>
  <si>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</si>
  <si>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</si>
  <si>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</si>
  <si>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</si>
  <si>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</si>
  <si>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</si>
  <si>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</si>
  <si>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</si>
  <si>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</si>
  <si>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</si>
  <si>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</si>
  <si>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</si>
  <si>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</si>
  <si>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</si>
  <si>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</si>
  <si>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</si>
  <si>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</si>
  <si>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</si>
  <si>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</si>
  <si>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</si>
  <si>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</si>
  <si>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</si>
  <si>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</si>
  <si>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</si>
  <si>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</si>
  <si>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</si>
  <si>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</si>
  <si>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</si>
  <si>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</si>
  <si>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</si>
  <si>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</si>
  <si>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</si>
  <si>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</si>
  <si>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</si>
  <si>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</si>
  <si>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</si>
  <si>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</si>
  <si>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</si>
  <si>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</si>
  <si>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</si>
  <si>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</si>
  <si>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</si>
  <si>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</si>
  <si>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</si>
  <si>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</si>
  <si>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</si>
  <si>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</si>
  <si>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</si>
  <si>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</si>
  <si>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</si>
  <si>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</si>
  <si>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</si>
  <si>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</si>
  <si>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</si>
  <si>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</si>
  <si>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</si>
  <si>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</si>
  <si>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</si>
  <si>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</si>
  <si>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</si>
  <si>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</si>
  <si>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</si>
  <si>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</si>
  <si>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</si>
  <si>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</si>
  <si>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</si>
  <si>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</si>
  <si>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</si>
  <si>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</si>
  <si>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</si>
  <si>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</si>
  <si>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</si>
  <si>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</si>
  <si>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</si>
  <si>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</si>
  <si>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</si>
  <si>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</si>
  <si>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</si>
  <si>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</si>
  <si>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</si>
  <si>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</si>
  <si>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</si>
  <si>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</si>
  <si>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</si>
  <si>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</si>
  <si>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</si>
  <si>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</si>
  <si>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</si>
  <si>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</si>
  <si>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</si>
  <si>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</si>
  <si>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</si>
  <si>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</si>
  <si>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</si>
  <si>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</si>
  <si>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</si>
  <si>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</si>
  <si>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</si>
  <si>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</si>
  <si>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</si>
  <si>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</si>
  <si>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</si>
  <si>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</si>
  <si>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</si>
  <si>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</si>
  <si>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</si>
  <si>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</si>
  <si>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</si>
  <si>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</si>
  <si>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</si>
  <si>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</si>
  <si>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</si>
  <si>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</si>
  <si>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</si>
  <si>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</si>
  <si>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</si>
  <si>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</si>
  <si>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</si>
  <si>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</si>
  <si>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</si>
  <si>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</si>
  <si>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</si>
  <si>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</si>
  <si>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</si>
  <si>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</si>
  <si>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</si>
  <si>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</si>
  <si>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</si>
  <si>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</si>
  <si>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</si>
  <si>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</si>
  <si>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</si>
  <si>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</si>
  <si>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</si>
  <si>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</si>
  <si>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</si>
  <si>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</si>
  <si>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</si>
  <si>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</si>
  <si>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</si>
  <si>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</si>
  <si>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</si>
  <si>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</si>
  <si>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</si>
  <si>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</si>
  <si>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</si>
  <si>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</si>
  <si>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</si>
  <si>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</si>
  <si>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</si>
  <si>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</si>
  <si>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</si>
  <si>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</si>
  <si>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</si>
  <si>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</si>
  <si>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</si>
  <si>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</si>
  <si>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</si>
  <si>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</si>
  <si>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</si>
  <si>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</si>
  <si>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</si>
  <si>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</si>
  <si>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</si>
  <si>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</si>
  <si>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</si>
  <si>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</si>
  <si>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</si>
  <si>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</si>
  <si>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</si>
  <si>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</si>
  <si>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</si>
  <si>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</si>
  <si>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</si>
  <si>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</si>
  <si>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</si>
  <si>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</si>
  <si>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</si>
  <si>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</si>
  <si>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</si>
  <si>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</si>
  <si>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</si>
  <si>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</si>
  <si>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</si>
  <si>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</si>
  <si>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</si>
  <si>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</si>
  <si>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</si>
  <si>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</si>
  <si>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</si>
  <si>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</si>
  <si>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</si>
  <si>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</si>
  <si>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</si>
  <si>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</si>
  <si>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</si>
  <si>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</si>
  <si>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</si>
  <si>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</si>
  <si>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</si>
  <si>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</si>
  <si>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</si>
  <si>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</si>
  <si>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</si>
  <si>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</si>
  <si>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</si>
  <si>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</si>
  <si>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</si>
  <si>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</si>
  <si>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</si>
  <si>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</si>
  <si>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</si>
  <si>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</si>
  <si>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</si>
  <si>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</si>
  <si>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</si>
  <si>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</si>
  <si>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</si>
  <si>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</si>
  <si>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</si>
  <si>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</si>
  <si>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</si>
  <si>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</si>
  <si>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</si>
  <si>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</si>
  <si>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</si>
  <si>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</si>
  <si>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</si>
  <si>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</si>
  <si>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</si>
  <si>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</si>
  <si>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</si>
  <si>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</si>
  <si>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</si>
  <si>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</si>
  <si>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</si>
  <si>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</si>
  <si>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</si>
  <si>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</si>
  <si>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</si>
  <si>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</si>
  <si>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</si>
  <si>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</si>
  <si>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</si>
  <si>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</si>
  <si>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</si>
  <si>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</si>
  <si>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</si>
  <si>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</si>
  <si>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</si>
  <si>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</si>
  <si>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</si>
  <si>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</si>
  <si>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</si>
  <si>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</si>
  <si>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</si>
  <si>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</si>
  <si>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</si>
  <si>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</si>
  <si>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</si>
  <si>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</si>
  <si>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</si>
  <si>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</si>
  <si>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</si>
  <si>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</si>
  <si>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</si>
  <si>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</si>
  <si>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</si>
  <si>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</si>
  <si>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</si>
  <si>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</si>
  <si>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</si>
  <si>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</si>
  <si>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</si>
  <si>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</si>
  <si>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</si>
  <si>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</si>
  <si>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</si>
  <si>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</si>
  <si>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</si>
  <si>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</si>
  <si>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</si>
  <si>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</si>
  <si>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</si>
  <si>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</si>
  <si>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</si>
  <si>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</si>
  <si>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</si>
  <si>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</si>
  <si>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</si>
  <si>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</si>
  <si>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</si>
  <si>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</si>
  <si>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</si>
  <si>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</si>
  <si>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</si>
  <si>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</si>
  <si>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</si>
  <si>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</si>
  <si>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</si>
  <si>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</si>
  <si>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</si>
  <si>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</si>
  <si>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</si>
  <si>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</si>
  <si>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</si>
  <si>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</si>
  <si>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</si>
  <si>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</si>
  <si>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</si>
  <si>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</si>
  <si>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</si>
  <si>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</si>
  <si>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</si>
  <si>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</si>
  <si>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</si>
  <si>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</si>
  <si>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</si>
  <si>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</si>
  <si>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</si>
  <si>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</si>
  <si>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</si>
  <si>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</si>
  <si>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</si>
  <si>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</si>
  <si>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</si>
  <si>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</si>
  <si>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</si>
  <si>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</si>
  <si>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</si>
  <si>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</si>
  <si>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</si>
  <si>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</si>
  <si>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</si>
  <si>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</si>
  <si>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</si>
  <si>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</si>
  <si>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</si>
  <si>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</si>
  <si>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</si>
  <si>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</si>
  <si>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</si>
  <si>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</si>
  <si>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</si>
  <si>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</si>
  <si>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</si>
  <si>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</si>
  <si>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</si>
  <si>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</si>
  <si>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</si>
  <si>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</si>
  <si>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</si>
  <si>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</si>
  <si>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</si>
  <si>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</si>
  <si>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</si>
  <si>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</si>
  <si>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</si>
  <si>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</si>
  <si>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</si>
  <si>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</si>
  <si>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</si>
  <si>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</si>
  <si>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</si>
  <si>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</si>
  <si>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</si>
  <si>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</si>
  <si>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</si>
  <si>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</si>
  <si>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</si>
  <si>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</si>
  <si>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</si>
  <si>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</si>
  <si>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</si>
  <si>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</si>
  <si>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</si>
  <si>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</si>
  <si>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</si>
  <si>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</si>
  <si>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</si>
  <si>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</si>
  <si>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</si>
  <si>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</si>
  <si>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</si>
  <si>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</si>
  <si>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</si>
  <si>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</si>
  <si>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</si>
  <si>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</si>
  <si>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</si>
  <si>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</si>
  <si>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</si>
  <si>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</si>
  <si>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</si>
  <si>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</si>
  <si>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</si>
  <si>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</si>
  <si>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</si>
  <si>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</si>
  <si>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</si>
  <si>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</si>
  <si>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</si>
  <si>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</si>
  <si>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</si>
  <si>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</si>
  <si>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</si>
  <si>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</si>
  <si>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</si>
  <si>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</si>
  <si>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</si>
  <si>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</si>
  <si>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</si>
  <si>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</si>
  <si>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</si>
  <si>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</si>
  <si>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</si>
  <si>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</si>
  <si>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</si>
  <si>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</si>
  <si>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</si>
  <si>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</si>
  <si>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</si>
  <si>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</si>
  <si>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</si>
  <si>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</si>
  <si>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</si>
  <si>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</si>
  <si>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</si>
  <si>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</si>
  <si>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</si>
  <si>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</si>
  <si>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</si>
  <si>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</si>
  <si>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</si>
  <si>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</si>
  <si>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</si>
  <si>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</si>
  <si>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</si>
  <si>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</si>
  <si>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</si>
  <si>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</si>
  <si>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</si>
  <si>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</si>
  <si>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</si>
  <si>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</si>
  <si>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</si>
  <si>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</si>
  <si>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</si>
  <si>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</si>
  <si>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</si>
  <si>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</si>
  <si>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</si>
  <si>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</si>
  <si>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</si>
  <si>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</si>
  <si>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</si>
  <si>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</si>
  <si>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</si>
  <si>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</si>
  <si>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</si>
  <si>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</si>
  <si>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</si>
  <si>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</si>
  <si>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</si>
  <si>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</si>
  <si>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</si>
  <si>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</si>
  <si>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</si>
  <si>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</si>
  <si>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</si>
  <si>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</si>
  <si>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</si>
  <si>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</si>
  <si>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</si>
  <si>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</si>
  <si>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</si>
  <si>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</si>
  <si>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</si>
  <si>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</si>
  <si>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</si>
  <si>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</si>
  <si>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</si>
  <si>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</si>
  <si>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</si>
  <si>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</si>
  <si>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</si>
  <si>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</si>
  <si>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</si>
  <si>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</si>
  <si>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</si>
  <si>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</si>
  <si>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</si>
  <si>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</si>
  <si>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</si>
  <si>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</si>
  <si>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</si>
  <si>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</si>
  <si>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</si>
  <si>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</si>
  <si>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</si>
  <si>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</si>
  <si>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</si>
  <si>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</si>
  <si>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</si>
  <si>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</si>
  <si>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</si>
  <si>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</si>
  <si>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</si>
  <si>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</si>
  <si>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</si>
  <si>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</si>
  <si>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</si>
  <si>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</si>
  <si>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</si>
  <si>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</si>
  <si>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</si>
  <si>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</si>
  <si>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</si>
  <si>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</si>
  <si>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</si>
  <si>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</si>
  <si>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</si>
  <si>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</si>
  <si>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</si>
  <si>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</si>
  <si>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</si>
  <si>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</si>
  <si>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</si>
  <si>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</si>
  <si>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</si>
  <si>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</si>
  <si>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</si>
  <si>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</si>
  <si>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</si>
  <si>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</si>
  <si>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</si>
  <si>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</si>
  <si>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</si>
  <si>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</si>
  <si>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</si>
  <si>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</si>
  <si>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</si>
  <si>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</si>
  <si>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</si>
  <si>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</si>
  <si>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</si>
  <si>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</si>
  <si>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</si>
  <si>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</si>
  <si>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</si>
  <si>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</si>
  <si>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</si>
  <si>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</si>
  <si>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</si>
  <si>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</si>
  <si>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</si>
  <si>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</si>
  <si>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</si>
  <si>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</si>
  <si>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</si>
  <si>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</si>
  <si>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</si>
  <si>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</si>
  <si>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</si>
  <si>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</si>
  <si>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</si>
  <si>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</si>
  <si>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</si>
  <si>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</si>
  <si>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</si>
  <si>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</si>
  <si>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</si>
  <si>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</si>
  <si>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</si>
  <si>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</si>
  <si>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</si>
  <si>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</si>
  <si>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</si>
  <si>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</si>
  <si>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</si>
  <si>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</si>
  <si>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</si>
  <si>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</si>
  <si>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</si>
  <si>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</si>
  <si>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</si>
  <si>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</si>
  <si>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</si>
  <si>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</si>
  <si>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</si>
  <si>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</si>
  <si>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</si>
  <si>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</si>
  <si>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</si>
  <si>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</si>
  <si>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</si>
  <si>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</si>
  <si>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</si>
  <si>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</si>
  <si>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</si>
  <si>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</si>
  <si>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</si>
  <si>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</si>
  <si>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</si>
  <si>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</si>
  <si>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</si>
  <si>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</si>
  <si>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</si>
  <si>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</si>
  <si>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</si>
  <si>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</si>
  <si>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</si>
  <si>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</si>
  <si>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</si>
  <si>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</si>
  <si>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</si>
  <si>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</si>
  <si>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</si>
  <si>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</si>
  <si>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</si>
  <si>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</si>
  <si>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</si>
  <si>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</si>
  <si>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</si>
  <si>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</si>
  <si>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</si>
  <si>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</si>
  <si>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</si>
  <si>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</si>
  <si>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</si>
  <si>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</si>
  <si>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</si>
  <si>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</si>
  <si>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</si>
  <si>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</si>
  <si>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</si>
  <si>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</si>
  <si>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</si>
  <si>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</si>
  <si>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</si>
  <si>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</si>
  <si>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</si>
  <si>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</si>
  <si>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</si>
  <si>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</si>
  <si>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</si>
  <si>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</si>
  <si>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</si>
  <si>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</si>
  <si>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</si>
  <si>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</si>
  <si>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</si>
  <si>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</si>
  <si>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</si>
  <si>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</si>
  <si>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</si>
  <si>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</si>
  <si>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</si>
  <si>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</si>
  <si>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</si>
  <si>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</si>
  <si>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</si>
  <si>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</si>
  <si>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</si>
  <si>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</si>
  <si>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</si>
  <si>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</si>
  <si>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</si>
  <si>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</si>
  <si>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</si>
  <si>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</si>
  <si>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</si>
  <si>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</si>
  <si>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</si>
  <si>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</si>
  <si>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</si>
  <si>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</si>
  <si>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</si>
  <si>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</si>
  <si>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</si>
  <si>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</si>
  <si>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</si>
  <si>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</si>
  <si>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</si>
  <si>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</si>
  <si>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</si>
  <si>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</si>
  <si>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</si>
  <si>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</si>
  <si>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</si>
  <si>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</si>
  <si>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</si>
  <si>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</si>
  <si>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</si>
  <si>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</si>
  <si>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</si>
  <si>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</si>
  <si>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</si>
  <si>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</si>
  <si>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</si>
  <si>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</si>
  <si>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</si>
  <si>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</si>
  <si>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</si>
  <si>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</si>
  <si>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</si>
  <si>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</si>
  <si>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</si>
  <si>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</si>
  <si>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</si>
  <si>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</si>
  <si>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</si>
  <si>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</si>
  <si>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</si>
  <si>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</si>
  <si>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</si>
  <si>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</si>
  <si>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</si>
  <si>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</si>
  <si>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</si>
  <si>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</si>
  <si>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</si>
  <si>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</si>
  <si>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</si>
  <si>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</si>
  <si>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</si>
  <si>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</si>
  <si>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</si>
  <si>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</si>
  <si>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</si>
  <si>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</si>
  <si>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</si>
  <si>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</si>
  <si>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</si>
  <si>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</si>
  <si>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</si>
  <si>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</si>
  <si>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</si>
  <si>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</si>
  <si>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</si>
  <si>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</si>
  <si>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</si>
  <si>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</si>
  <si>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</si>
  <si>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</si>
  <si>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</si>
  <si>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</si>
  <si>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</si>
  <si>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</si>
  <si>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</si>
  <si>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</si>
  <si>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</si>
  <si>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</si>
  <si>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</si>
  <si>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</si>
  <si>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</si>
  <si>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</si>
  <si>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</si>
  <si>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</si>
  <si>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</si>
  <si>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</si>
  <si>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</si>
  <si>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</si>
  <si>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</si>
  <si>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</si>
  <si>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</si>
  <si>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</si>
  <si>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</si>
  <si>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</si>
  <si>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</si>
  <si>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</si>
  <si>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</si>
  <si>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</si>
  <si>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</si>
  <si>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</si>
  <si>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</si>
  <si>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</si>
  <si>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</si>
  <si>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</si>
  <si>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</si>
  <si>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</si>
  <si>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</si>
  <si>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</si>
  <si>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</si>
  <si>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</si>
  <si>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</si>
  <si>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</si>
  <si>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</si>
  <si>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</si>
  <si>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</si>
  <si>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</si>
  <si>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</si>
  <si>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</si>
  <si>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</si>
  <si>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</si>
  <si>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</si>
  <si>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</si>
  <si>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</si>
  <si>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</si>
  <si>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</si>
  <si>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</si>
  <si>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</si>
  <si>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</si>
  <si>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</si>
  <si>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</si>
  <si>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</si>
  <si>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</si>
  <si>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</si>
  <si>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</si>
  <si>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</si>
  <si>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</si>
  <si>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</si>
  <si>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</si>
  <si>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</si>
  <si>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</si>
  <si>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</si>
  <si>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</si>
  <si>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</si>
  <si>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</si>
  <si>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</si>
  <si>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</si>
  <si>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</si>
  <si>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</si>
  <si>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</si>
  <si>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</si>
  <si>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</si>
  <si>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</si>
  <si>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</si>
  <si>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</si>
  <si>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</si>
  <si>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</si>
  <si>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</si>
  <si>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</si>
  <si>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</si>
  <si>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</si>
  <si>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</si>
  <si>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</si>
  <si>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</si>
  <si>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</si>
  <si>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</si>
  <si>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</si>
  <si>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</si>
  <si>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</si>
  <si>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</si>
  <si>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</si>
  <si>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</si>
  <si>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</si>
  <si>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</si>
  <si>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</si>
  <si>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</si>
  <si>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</si>
  <si>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</si>
  <si>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</si>
  <si>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</si>
  <si>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</si>
  <si>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</si>
  <si>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</si>
  <si>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</si>
  <si>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</si>
  <si>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</si>
  <si>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</si>
  <si>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</si>
  <si>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</si>
  <si>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</si>
  <si>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</si>
  <si>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</si>
  <si>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</si>
  <si>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</si>
  <si>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</si>
  <si>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</si>
  <si>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</si>
  <si>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</si>
  <si>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</si>
  <si>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</si>
  <si>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</si>
  <si>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</si>
  <si>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</si>
  <si>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</si>
  <si>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</si>
  <si>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</si>
  <si>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</si>
  <si>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</si>
  <si>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</si>
  <si>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</si>
  <si>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</si>
  <si>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</si>
  <si>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</si>
  <si>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</si>
  <si>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</si>
  <si>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</si>
  <si>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</si>
  <si>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</si>
  <si>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</si>
  <si>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</si>
  <si>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</si>
  <si>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</si>
  <si>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</si>
  <si>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</si>
  <si>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</si>
  <si>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</si>
  <si>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</si>
  <si>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</si>
  <si>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</si>
  <si>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</si>
  <si>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</si>
  <si>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</si>
  <si>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</si>
  <si>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</si>
  <si>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</si>
  <si>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</si>
  <si>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</si>
  <si>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</si>
  <si>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</si>
  <si>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</si>
  <si>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</si>
  <si>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</si>
  <si>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</si>
  <si>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</si>
  <si>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</si>
  <si>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</si>
  <si>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</si>
  <si>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</si>
  <si>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</si>
  <si>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</si>
  <si>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</si>
  <si>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</si>
  <si>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</si>
  <si>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</si>
  <si>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</si>
  <si>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</si>
  <si>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</si>
  <si>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</si>
  <si>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</si>
  <si>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</si>
  <si>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</si>
  <si>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</si>
  <si>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</si>
  <si>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</si>
  <si>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</si>
  <si>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</si>
  <si>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</si>
  <si>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</si>
  <si>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</si>
  <si>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</si>
  <si>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</si>
  <si>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</si>
  <si>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</si>
  <si>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</si>
  <si>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</si>
  <si>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</si>
  <si>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</si>
  <si>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</si>
  <si>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</si>
  <si>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</si>
  <si>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</si>
  <si>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</si>
  <si>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</si>
  <si>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</si>
  <si>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</si>
  <si>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</si>
  <si>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</si>
  <si>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</si>
  <si>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</si>
  <si>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</si>
  <si>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</si>
  <si>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</si>
  <si>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</si>
  <si>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</si>
  <si>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</si>
  <si>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</si>
  <si>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</si>
  <si>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</si>
  <si>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</si>
  <si>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</si>
  <si>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</si>
  <si>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</si>
  <si>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</si>
  <si>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</si>
  <si>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</si>
  <si>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</si>
  <si>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</si>
  <si>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</si>
  <si>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</si>
  <si>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</si>
  <si>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</si>
  <si>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</si>
  <si>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</si>
  <si>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</si>
  <si>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</si>
  <si>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</si>
  <si>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</si>
  <si>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</si>
  <si>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</si>
  <si>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</si>
  <si>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</si>
  <si>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</si>
  <si>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</si>
  <si>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</si>
  <si>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</si>
  <si>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</si>
  <si>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</si>
  <si>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</si>
  <si>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</si>
  <si>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</si>
  <si>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</si>
  <si>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</si>
  <si>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</si>
  <si>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</si>
  <si>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</si>
  <si>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</si>
  <si>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</si>
  <si>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</si>
  <si>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</si>
  <si>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</si>
  <si>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</si>
  <si>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</si>
  <si>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</si>
  <si>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</si>
  <si>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</si>
  <si>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</si>
  <si>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</si>
  <si>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</si>
  <si>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</si>
  <si>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</si>
  <si>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</si>
  <si>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</si>
  <si>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</si>
  <si>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</si>
  <si>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</si>
  <si>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</si>
  <si>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</si>
  <si>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</si>
  <si>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</si>
  <si>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</si>
  <si>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</si>
  <si>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</si>
  <si>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</si>
  <si>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</si>
  <si>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</si>
  <si>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</si>
  <si>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</si>
  <si>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</si>
  <si>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</si>
  <si>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</si>
  <si>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</si>
  <si>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</si>
  <si>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</si>
  <si>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</si>
  <si>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</si>
  <si>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</si>
  <si>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</si>
  <si>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</si>
  <si>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</si>
  <si>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</si>
  <si>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</si>
  <si>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</si>
  <si>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</si>
  <si>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</si>
  <si>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</si>
  <si>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</si>
  <si>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</si>
  <si>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</si>
  <si>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</si>
  <si>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</si>
  <si>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</si>
  <si>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</si>
  <si>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</si>
  <si>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</si>
  <si>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</si>
  <si>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</si>
  <si>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</si>
  <si>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</si>
  <si>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</si>
  <si>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</si>
  <si>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</si>
  <si>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</si>
  <si>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</si>
  <si>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</si>
  <si>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</si>
  <si>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</si>
  <si>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</si>
  <si>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</si>
  <si>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</si>
  <si>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</si>
  <si>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</si>
  <si>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</si>
  <si>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</si>
  <si>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</si>
  <si>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</si>
  <si>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</si>
  <si>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</si>
  <si>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</si>
  <si>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</si>
  <si>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</si>
  <si>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</si>
  <si>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</si>
  <si>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</si>
  <si>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</si>
  <si>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</si>
  <si>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</si>
  <si>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</si>
  <si>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</si>
  <si>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</si>
  <si>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</si>
  <si>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</si>
  <si>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</si>
  <si>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</si>
  <si>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</si>
  <si>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</si>
  <si>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</si>
  <si>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</si>
  <si>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</si>
  <si>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</si>
  <si>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</si>
  <si>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</si>
  <si>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</si>
  <si>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</si>
  <si>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</si>
  <si>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</si>
  <si>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</si>
  <si>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</si>
  <si>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</si>
  <si>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</si>
  <si>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</si>
  <si>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</si>
  <si>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</si>
  <si>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</si>
  <si>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</si>
  <si>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</si>
  <si>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</si>
  <si>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</si>
  <si>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</si>
  <si>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</si>
  <si>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</si>
  <si>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</si>
  <si>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</si>
  <si>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</si>
  <si>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</si>
  <si>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</si>
  <si>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</si>
  <si>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</si>
  <si>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</si>
  <si>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</si>
  <si>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</si>
  <si>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</si>
  <si>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</si>
  <si>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</si>
  <si>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</si>
  <si>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</si>
  <si>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</si>
  <si>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</si>
  <si>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</si>
  <si>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</si>
  <si>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</si>
  <si>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</si>
  <si>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</si>
  <si>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</si>
  <si>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</si>
  <si>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</si>
  <si>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</si>
  <si>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</si>
  <si>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</si>
  <si>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</si>
  <si>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</si>
  <si>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</si>
  <si>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</si>
  <si>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</si>
  <si>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</si>
  <si>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</si>
  <si>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</si>
  <si>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</si>
  <si>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</si>
  <si>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</si>
  <si>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</si>
  <si>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</si>
  <si>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</si>
  <si>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</si>
  <si>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</si>
  <si>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</si>
  <si>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</si>
  <si>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</si>
  <si>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</si>
  <si>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</si>
  <si>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</si>
  <si>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</si>
  <si>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</si>
  <si>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</si>
  <si>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</si>
  <si>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</si>
  <si>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</si>
  <si>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</si>
  <si>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</si>
  <si>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</si>
  <si>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</si>
  <si>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</si>
  <si>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</si>
  <si>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</si>
  <si>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</si>
  <si>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</si>
  <si>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</si>
  <si>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</si>
  <si>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</si>
  <si>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</si>
  <si>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</si>
  <si>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</si>
  <si>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</si>
  <si>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</si>
  <si>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</si>
  <si>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</si>
  <si>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</si>
  <si>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</si>
  <si>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</si>
  <si>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</si>
  <si>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</si>
  <si>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</si>
  <si>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</si>
  <si>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</si>
  <si>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</si>
  <si>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</si>
  <si>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</si>
  <si>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</si>
  <si>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</si>
  <si>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</si>
  <si>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</si>
  <si>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</si>
  <si>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</si>
  <si>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</si>
  <si>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</si>
  <si>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</si>
  <si>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</si>
  <si>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</si>
  <si>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</si>
  <si>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</si>
  <si>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</si>
  <si>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</si>
  <si>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</si>
  <si>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</si>
  <si>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</si>
  <si>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</si>
  <si>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</si>
  <si>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</si>
  <si>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</si>
  <si>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</si>
  <si>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</si>
  <si>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</si>
  <si>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</si>
  <si>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</si>
  <si>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</si>
  <si>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</si>
  <si>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</si>
  <si>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</si>
  <si>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</si>
  <si>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</si>
  <si>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</si>
  <si>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</si>
  <si>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</si>
  <si>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</si>
  <si>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</si>
  <si>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</si>
  <si>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</si>
  <si>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</si>
  <si>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</si>
  <si>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</si>
  <si>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</si>
  <si>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</si>
  <si>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</si>
  <si>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</si>
  <si>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</si>
  <si>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</si>
  <si>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</si>
  <si>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</si>
  <si>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</si>
  <si>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</si>
  <si>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</si>
  <si>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</si>
  <si>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</si>
  <si>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</si>
  <si>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</si>
  <si>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</si>
  <si>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</si>
  <si>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</si>
  <si>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</si>
  <si>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</si>
  <si>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</si>
  <si>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</si>
  <si>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</si>
  <si>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</si>
  <si>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</si>
  <si>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</si>
  <si>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</si>
  <si>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</si>
  <si>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</si>
  <si>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</si>
  <si>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</si>
  <si>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</si>
  <si>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</si>
  <si>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</si>
  <si>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</si>
  <si>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</si>
  <si>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</si>
  <si>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</si>
  <si>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</si>
  <si>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</si>
  <si>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</si>
  <si>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</si>
  <si>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</si>
  <si>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</si>
  <si>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</si>
  <si>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</si>
  <si>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</si>
  <si>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</si>
  <si>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</si>
  <si>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</si>
  <si>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</si>
  <si>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</si>
  <si>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</si>
  <si>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</si>
  <si>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</si>
  <si>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</si>
  <si>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</si>
  <si>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</si>
  <si>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</si>
  <si>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</si>
  <si>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</si>
  <si>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</si>
  <si>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</si>
  <si>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</si>
  <si>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</si>
  <si>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</si>
  <si>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</si>
  <si>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</si>
  <si>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</si>
  <si>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</si>
  <si>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</si>
  <si>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</si>
  <si>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</si>
  <si>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</si>
  <si>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</si>
  <si>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</si>
  <si>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</si>
  <si>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</si>
  <si>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</si>
  <si>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</si>
  <si>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</si>
  <si>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</si>
  <si>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</si>
  <si>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</si>
  <si>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</si>
  <si>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</si>
  <si>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</si>
  <si>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</si>
  <si>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</si>
  <si>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</si>
  <si>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</si>
  <si>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</si>
  <si>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</si>
  <si>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</si>
  <si>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</si>
  <si>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</si>
  <si>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</si>
  <si>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</si>
  <si>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</si>
  <si>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</si>
  <si>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</si>
  <si>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</si>
  <si>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</si>
  <si>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</si>
  <si>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</si>
  <si>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</si>
  <si>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</si>
  <si>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</si>
  <si>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</si>
  <si>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</si>
  <si>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</si>
  <si>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</si>
  <si>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</si>
  <si>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</si>
  <si>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</si>
  <si>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</si>
  <si>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</si>
  <si>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</si>
  <si>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</si>
  <si>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</si>
  <si>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</si>
  <si>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</si>
  <si>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</si>
  <si>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</si>
  <si>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</si>
  <si>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</si>
  <si>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</si>
  <si>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</si>
  <si>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</si>
  <si>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</si>
  <si>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</si>
  <si>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</si>
  <si>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</si>
  <si>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</si>
  <si>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</si>
  <si>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</si>
  <si>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</si>
  <si>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</si>
  <si>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</si>
  <si>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</si>
  <si>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</si>
  <si>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</si>
  <si>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</si>
  <si>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</si>
  <si>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</si>
  <si>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</si>
  <si>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</si>
  <si>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</si>
  <si>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</si>
  <si>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</si>
  <si>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</si>
  <si>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</si>
  <si>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</si>
  <si>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</si>
  <si>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</si>
  <si>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</si>
  <si>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</si>
  <si>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</si>
  <si>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</si>
  <si>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</si>
  <si>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</si>
  <si>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</si>
  <si>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</si>
  <si>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</si>
  <si>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</si>
  <si>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</si>
  <si>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</si>
  <si>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</si>
  <si>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</si>
  <si>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</si>
  <si>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</si>
  <si>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</si>
  <si>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</si>
  <si>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</si>
  <si>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</si>
  <si>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</si>
  <si>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</si>
  <si>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</si>
  <si>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</si>
  <si>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</si>
  <si>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</si>
  <si>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</si>
  <si>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</si>
  <si>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</si>
  <si>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</si>
  <si>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</si>
  <si>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</si>
  <si>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</si>
  <si>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</si>
  <si>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</si>
  <si>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</si>
  <si>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</si>
  <si>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</si>
  <si>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</si>
  <si>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</si>
  <si>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</si>
  <si>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</si>
  <si>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</si>
  <si>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</si>
  <si>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</si>
  <si>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</si>
  <si>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</si>
  <si>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</si>
  <si>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</si>
  <si>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</si>
  <si>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</si>
  <si>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</si>
  <si>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</si>
  <si>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</si>
  <si>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</si>
  <si>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</si>
  <si>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</si>
  <si>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</si>
  <si>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</si>
  <si>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</si>
  <si>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</si>
  <si>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</si>
  <si>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</si>
  <si>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</si>
  <si>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</si>
  <si>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</si>
  <si>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</si>
  <si>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</si>
  <si>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</si>
  <si>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</si>
  <si>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</si>
  <si>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</si>
  <si>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</si>
  <si>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</si>
  <si>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</si>
  <si>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</si>
  <si>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</si>
  <si>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</si>
  <si>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</si>
  <si>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</si>
  <si>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</si>
  <si>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</si>
  <si>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</si>
  <si>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</si>
  <si>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</si>
  <si>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</si>
  <si>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</si>
  <si>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</si>
  <si>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</si>
  <si>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</si>
  <si>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</si>
  <si>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</si>
  <si>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</si>
  <si>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</si>
  <si>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</si>
  <si>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</si>
  <si>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</si>
  <si>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</si>
  <si>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</si>
  <si>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</si>
  <si>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</si>
  <si>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</si>
  <si>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</si>
  <si>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</si>
  <si>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</si>
  <si>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</si>
  <si>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</si>
  <si>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</si>
  <si>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</si>
  <si>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</si>
  <si>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</si>
  <si>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</si>
  <si>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</si>
  <si>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</si>
  <si>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</si>
  <si>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</si>
  <si>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</si>
  <si>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</si>
  <si>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</si>
  <si>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</si>
  <si>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</si>
  <si>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</si>
  <si>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</si>
  <si>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</si>
  <si>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</si>
  <si>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</si>
  <si>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</si>
  <si>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</si>
  <si>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</si>
  <si>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</si>
  <si>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</si>
  <si>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</si>
  <si>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</si>
  <si>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</si>
  <si>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</si>
  <si>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</si>
  <si>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</si>
  <si>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</si>
  <si>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</si>
  <si>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</si>
  <si>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</si>
  <si>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</si>
  <si>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</si>
  <si>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</si>
  <si>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</si>
  <si>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</si>
  <si>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</si>
  <si>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</si>
  <si>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</si>
  <si>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</si>
  <si>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</si>
  <si>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</si>
  <si>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</si>
  <si>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</si>
  <si>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</si>
  <si>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</si>
  <si>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</si>
  <si>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</si>
  <si>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</si>
  <si>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</si>
  <si>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</si>
  <si>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</si>
  <si>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</si>
  <si>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</si>
  <si>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</si>
  <si>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</si>
  <si>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</si>
  <si>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</si>
  <si>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</si>
  <si>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</si>
  <si>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</si>
  <si>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</si>
  <si>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</si>
  <si>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</si>
  <si>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</si>
  <si>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</si>
  <si>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</si>
  <si>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</si>
  <si>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</si>
  <si>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</si>
  <si>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</si>
  <si>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</si>
  <si>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</si>
  <si>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</si>
  <si>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</si>
  <si>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</si>
  <si>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</si>
  <si>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</si>
  <si>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</si>
  <si>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</si>
  <si>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</si>
  <si>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</si>
  <si>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</si>
  <si>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</si>
  <si>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</si>
  <si>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</si>
  <si>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</si>
  <si>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</si>
  <si>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</si>
  <si>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</si>
  <si>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</si>
  <si>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</si>
  <si>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</si>
  <si>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</si>
  <si>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</si>
  <si>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</si>
  <si>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</si>
  <si>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</si>
  <si>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</si>
  <si>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</si>
  <si>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</si>
  <si>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</si>
  <si>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</si>
  <si>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</si>
  <si>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</si>
  <si>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</si>
  <si>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</si>
  <si>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</si>
  <si>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</si>
  <si>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</si>
  <si>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</si>
  <si>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</si>
  <si>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</si>
  <si>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</si>
  <si>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</si>
  <si>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</si>
  <si>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</si>
  <si>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</si>
  <si>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</si>
  <si>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</si>
  <si>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</si>
  <si>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</si>
  <si>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</si>
  <si>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</si>
  <si>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</si>
  <si>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</si>
  <si>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</si>
  <si>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</si>
  <si>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</si>
  <si>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</si>
  <si>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</si>
  <si>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</si>
  <si>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</si>
  <si>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</si>
  <si>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</si>
  <si>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</si>
  <si>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</si>
  <si>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</si>
  <si>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</si>
  <si>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</si>
  <si>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</si>
  <si>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</si>
  <si>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</si>
  <si>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</si>
  <si>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</si>
  <si>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</si>
  <si>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</si>
  <si>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</si>
  <si>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</si>
  <si>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</si>
  <si>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</si>
  <si>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</si>
  <si>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</si>
  <si>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</si>
  <si>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</si>
  <si>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</si>
  <si>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</si>
  <si>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</si>
  <si>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</si>
  <si>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</si>
  <si>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</si>
  <si>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</si>
  <si>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</si>
  <si>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</si>
  <si>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</si>
  <si>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</si>
  <si>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</si>
  <si>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</si>
  <si>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</si>
  <si>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</si>
  <si>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</si>
  <si>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</si>
  <si>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</si>
  <si>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</si>
  <si>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</si>
  <si>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</si>
  <si>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</si>
  <si>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</si>
  <si>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</si>
  <si>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</si>
  <si>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</si>
  <si>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</si>
  <si>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</si>
  <si>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</si>
  <si>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</si>
  <si>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</si>
  <si>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</si>
  <si>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</si>
  <si>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</si>
  <si>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</si>
  <si>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</si>
  <si>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</si>
  <si>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</si>
  <si>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</si>
  <si>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</si>
  <si>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</si>
  <si>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</si>
  <si>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</si>
  <si>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</si>
  <si>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</si>
  <si>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</si>
  <si>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</si>
  <si>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</si>
  <si>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</si>
  <si>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</si>
  <si>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</si>
  <si>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</si>
  <si>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</si>
  <si>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</si>
  <si>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</si>
  <si>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</si>
  <si>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</si>
  <si>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</si>
  <si>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</si>
  <si>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</si>
  <si>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</si>
  <si>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</si>
  <si>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</si>
  <si>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</si>
  <si>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</si>
  <si>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</si>
  <si>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</si>
  <si>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</si>
  <si>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</si>
  <si>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</si>
  <si>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</si>
  <si>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</si>
  <si>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</si>
  <si>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</si>
  <si>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</si>
  <si>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</si>
  <si>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</si>
  <si>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</si>
  <si>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</si>
  <si>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</si>
  <si>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</si>
  <si>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</si>
  <si>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</si>
  <si>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</si>
  <si>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</si>
  <si>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</si>
  <si>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</si>
  <si>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</si>
  <si>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</si>
  <si>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</si>
  <si>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</si>
  <si>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</si>
  <si>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</si>
  <si>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</si>
  <si>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</si>
  <si>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</si>
  <si>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</si>
  <si>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</si>
  <si>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</si>
  <si>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</si>
  <si>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</si>
  <si>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</si>
  <si>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</si>
  <si>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</si>
  <si>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</si>
  <si>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</si>
  <si>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</si>
  <si>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</si>
  <si>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</si>
  <si>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</si>
  <si>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</si>
  <si>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</si>
  <si>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</si>
  <si>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</si>
  <si>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</si>
  <si>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</si>
  <si>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</si>
  <si>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</si>
  <si>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</si>
  <si>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</si>
  <si>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</si>
  <si>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</si>
  <si>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</si>
  <si>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</si>
  <si>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</si>
  <si>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</si>
  <si>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</si>
  <si>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</si>
  <si>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</si>
  <si>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</si>
  <si>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</si>
  <si>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</si>
  <si>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</si>
  <si>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</si>
  <si>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</si>
  <si>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</si>
  <si>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</si>
  <si>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</si>
  <si>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</si>
  <si>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</si>
  <si>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</si>
  <si>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</si>
  <si>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</si>
  <si>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</si>
  <si>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</si>
  <si>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</si>
  <si>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</si>
  <si>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</si>
  <si>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</si>
  <si>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</si>
  <si>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</si>
  <si>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</si>
  <si>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</si>
  <si>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</si>
  <si>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</si>
  <si>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</si>
  <si>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</si>
  <si>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</si>
  <si>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</si>
  <si>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</si>
  <si>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</si>
  <si>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</si>
  <si>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</si>
  <si>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</si>
  <si>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</si>
  <si>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</si>
  <si>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</si>
  <si>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</si>
  <si>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</si>
  <si>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</si>
  <si>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</si>
  <si>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</si>
  <si>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</si>
  <si>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</si>
  <si>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</si>
  <si>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</si>
  <si>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</si>
  <si>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</si>
  <si>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</si>
  <si>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</si>
  <si>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</si>
  <si>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</si>
  <si>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</si>
  <si>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</si>
  <si>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</si>
  <si>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</si>
  <si>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</si>
  <si>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</si>
  <si>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</si>
  <si>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</si>
  <si>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</si>
  <si>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</si>
  <si>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</si>
  <si>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</si>
  <si>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</si>
  <si>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</si>
  <si>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</si>
  <si>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</si>
  <si>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</si>
  <si>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</si>
  <si>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</si>
  <si>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</si>
  <si>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</si>
  <si>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</si>
  <si>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</si>
  <si>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</si>
  <si>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</si>
  <si>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</si>
  <si>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</si>
  <si>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</si>
  <si>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</si>
  <si>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</si>
  <si>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</si>
  <si>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</si>
  <si>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</si>
  <si>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</si>
  <si>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</si>
  <si>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</si>
  <si>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</si>
  <si>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</si>
  <si>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</si>
  <si>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</si>
  <si>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</si>
  <si>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</si>
  <si>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</si>
  <si>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</si>
  <si>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</si>
  <si>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</si>
  <si>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</si>
  <si>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</si>
  <si>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</si>
  <si>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</si>
  <si>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</si>
  <si>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</si>
  <si>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</si>
  <si>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</si>
  <si>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</si>
  <si>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</si>
  <si>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</si>
  <si>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</si>
  <si>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</si>
  <si>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</si>
  <si>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</si>
  <si>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</si>
  <si>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</si>
  <si>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</si>
  <si>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</si>
  <si>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</si>
  <si>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</si>
  <si>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</si>
  <si>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</si>
  <si>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</si>
  <si>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</si>
  <si>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</si>
  <si>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</si>
  <si>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</si>
  <si>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</si>
  <si>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</si>
  <si>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</si>
  <si>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</si>
  <si>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</si>
  <si>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</si>
  <si>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</si>
  <si>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</si>
  <si>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</si>
  <si>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</si>
  <si>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</si>
  <si>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</si>
  <si>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</si>
  <si>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</si>
  <si>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</si>
  <si>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</si>
  <si>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</si>
  <si>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</si>
  <si>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</si>
  <si>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</si>
  <si>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</si>
  <si>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</si>
  <si>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</si>
  <si>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</si>
  <si>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</si>
  <si>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</si>
  <si>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</si>
  <si>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</si>
  <si>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</si>
  <si>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</si>
  <si>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</si>
  <si>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</si>
  <si>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</si>
  <si>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</si>
  <si>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</si>
  <si>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</si>
  <si>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</si>
  <si>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</si>
  <si>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</si>
  <si>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</si>
  <si>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</si>
  <si>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</si>
  <si>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</si>
  <si>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</si>
  <si>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</si>
  <si>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</si>
  <si>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</si>
  <si>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</si>
  <si>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</si>
  <si>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</si>
  <si>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</si>
  <si>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</si>
  <si>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</si>
  <si>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</si>
  <si>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</si>
  <si>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</si>
  <si>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</si>
  <si>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</si>
  <si>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</si>
  <si>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</si>
  <si>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</si>
  <si>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</si>
  <si>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</si>
  <si>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</si>
  <si>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</si>
  <si>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</si>
  <si>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</si>
  <si>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</si>
  <si>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</si>
  <si>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</si>
  <si>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</si>
  <si>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</si>
  <si>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</si>
  <si>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</si>
  <si>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</si>
  <si>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</si>
  <si>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</si>
  <si>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</si>
  <si>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</si>
  <si>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</si>
  <si>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</si>
  <si>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</si>
  <si>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</si>
  <si>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</si>
  <si>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</si>
  <si>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</si>
  <si>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</si>
  <si>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</si>
  <si>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</si>
  <si>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</si>
  <si>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</si>
  <si>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</si>
  <si>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</si>
  <si>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</si>
  <si>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</si>
  <si>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</si>
  <si>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</si>
  <si>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</si>
  <si>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</si>
  <si>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</si>
  <si>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</si>
  <si>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</si>
  <si>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</si>
  <si>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</si>
  <si>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</si>
  <si>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</si>
  <si>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</si>
  <si>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</si>
  <si>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</si>
  <si>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</si>
  <si>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</si>
  <si>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</si>
  <si>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</si>
  <si>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</si>
  <si>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</si>
  <si>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</si>
  <si>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</si>
  <si>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</si>
  <si>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</si>
  <si>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</si>
  <si>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</si>
  <si>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</si>
  <si>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</si>
  <si>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</si>
  <si>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</si>
  <si>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</si>
  <si>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</si>
  <si>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</si>
  <si>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</si>
  <si>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</si>
  <si>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</si>
  <si>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</si>
  <si>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</si>
  <si>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</si>
  <si>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</si>
  <si>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</si>
  <si>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</si>
  <si>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</si>
  <si>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</si>
  <si>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</si>
  <si>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</si>
  <si>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</si>
  <si>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</si>
  <si>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</si>
  <si>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</si>
  <si>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</si>
  <si>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</si>
  <si>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</si>
  <si>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</si>
  <si>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</si>
  <si>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</si>
  <si>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</si>
  <si>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</si>
  <si>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</si>
  <si>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</si>
  <si>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</si>
  <si>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</si>
  <si>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</si>
  <si>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</si>
  <si>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</si>
  <si>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</si>
  <si>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</si>
  <si>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</si>
  <si>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</si>
  <si>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</si>
  <si>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</si>
  <si>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</si>
  <si>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</si>
  <si>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</si>
  <si>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</si>
  <si>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</si>
  <si>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</si>
  <si>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</si>
  <si>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</si>
  <si>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</si>
  <si>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</si>
  <si>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</si>
  <si>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</si>
  <si>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</si>
  <si>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</si>
  <si>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</si>
  <si>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</si>
  <si>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</si>
  <si>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</si>
  <si>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</si>
  <si>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</si>
  <si>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</si>
  <si>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</si>
  <si>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</si>
  <si>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</si>
  <si>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</si>
  <si>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</si>
  <si>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</si>
  <si>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</si>
  <si>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</si>
  <si>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</si>
  <si>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</si>
  <si>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</si>
  <si>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</si>
  <si>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</si>
  <si>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</si>
  <si>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</si>
  <si>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</si>
  <si>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</si>
  <si>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</si>
  <si>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</si>
  <si>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</si>
  <si>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</si>
  <si>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</si>
  <si>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</si>
  <si>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</si>
  <si>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</si>
  <si>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</si>
  <si>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</si>
  <si>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</si>
  <si>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</si>
  <si>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</si>
  <si>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</si>
  <si>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</si>
  <si>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</si>
  <si>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</si>
  <si>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</si>
  <si>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</si>
  <si>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</si>
  <si>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</si>
  <si>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</si>
  <si>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</si>
  <si>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</si>
  <si>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</si>
  <si>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</si>
  <si>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</si>
  <si>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</si>
  <si>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</si>
  <si>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</si>
  <si>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</si>
  <si>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</si>
  <si>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</si>
  <si>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</si>
  <si>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</si>
  <si>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</si>
  <si>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</si>
  <si>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</si>
  <si>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</si>
  <si>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</si>
  <si>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</si>
  <si>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</si>
  <si>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</si>
  <si>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</si>
  <si>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</si>
  <si>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</si>
  <si>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</si>
  <si>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</si>
  <si>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</si>
  <si>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</si>
  <si>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</si>
  <si>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</si>
  <si>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</si>
  <si>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</si>
  <si>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</si>
  <si>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</si>
  <si>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</si>
  <si>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</si>
  <si>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</si>
  <si>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</si>
  <si>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</si>
  <si>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</si>
  <si>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</si>
  <si>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</si>
  <si>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</si>
  <si>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</si>
  <si>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</si>
  <si>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</si>
  <si>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</si>
  <si>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</si>
  <si>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</si>
  <si>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</si>
  <si>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</si>
  <si>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</si>
  <si>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</si>
  <si>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</si>
  <si>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</si>
  <si>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</si>
  <si>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</si>
  <si>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</si>
  <si>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</si>
  <si>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</si>
  <si>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</si>
  <si>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</si>
  <si>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</si>
  <si>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</si>
  <si>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</si>
  <si>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</si>
  <si>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</si>
  <si>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</si>
  <si>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</si>
  <si>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</si>
  <si>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</si>
  <si>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</si>
  <si>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</si>
  <si>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</si>
  <si>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</si>
  <si>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</si>
  <si>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</si>
  <si>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</si>
  <si>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</si>
  <si>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</si>
  <si>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</si>
  <si>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</si>
  <si>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</si>
  <si>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</si>
  <si>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</si>
  <si>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</si>
  <si>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</si>
  <si>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</si>
  <si>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</si>
  <si>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</si>
  <si>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</si>
  <si>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</si>
  <si>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</si>
  <si>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</si>
  <si>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</si>
  <si>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</si>
  <si>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</si>
  <si>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</si>
  <si>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</si>
  <si>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</si>
  <si>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</si>
  <si>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</si>
  <si>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</si>
  <si>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</si>
  <si>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</si>
  <si>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</si>
  <si>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</si>
  <si>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</si>
  <si>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</si>
  <si>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</si>
  <si>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</si>
  <si>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</si>
  <si>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</si>
  <si>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</si>
  <si>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</si>
  <si>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</si>
  <si>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</si>
  <si>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</si>
  <si>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</si>
  <si>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</si>
  <si>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</si>
  <si>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</si>
  <si>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</si>
  <si>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</si>
  <si>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</si>
  <si>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</si>
  <si>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</si>
  <si>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</si>
  <si>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</si>
  <si>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</si>
  <si>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</si>
  <si>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</si>
  <si>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</si>
  <si>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</si>
  <si>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</si>
  <si>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</si>
  <si>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</si>
  <si>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</si>
  <si>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</si>
  <si>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</si>
  <si>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</si>
  <si>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</si>
  <si>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</si>
  <si>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</si>
  <si>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</si>
  <si>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</si>
  <si>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</si>
  <si>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</si>
  <si>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</si>
  <si>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</si>
  <si>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</si>
  <si>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</si>
  <si>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</si>
  <si>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</si>
  <si>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</si>
  <si>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</si>
  <si>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</si>
  <si>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</si>
  <si>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</si>
  <si>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</si>
  <si>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</si>
  <si>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</si>
  <si>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</si>
  <si>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</si>
  <si>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</si>
  <si>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</si>
  <si>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</si>
  <si>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</si>
  <si>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</si>
  <si>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</si>
  <si>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</si>
  <si>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</si>
  <si>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</si>
  <si>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</si>
  <si>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</si>
  <si>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</si>
  <si>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</si>
  <si>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</si>
  <si>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</si>
  <si>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</si>
  <si>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</si>
  <si>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</si>
  <si>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</si>
  <si>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</si>
  <si>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</si>
  <si>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</si>
  <si>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</si>
  <si>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</si>
  <si>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</si>
  <si>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</si>
  <si>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</si>
  <si>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</si>
  <si>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</si>
  <si>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</si>
  <si>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</si>
  <si>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</si>
  <si>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</si>
  <si>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</si>
  <si>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</si>
  <si>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</si>
  <si>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</si>
  <si>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</si>
  <si>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</si>
  <si>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</si>
  <si>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</si>
  <si>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</si>
  <si>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</si>
  <si>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</si>
  <si>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</si>
  <si>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</si>
  <si>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</si>
  <si>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</si>
  <si>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</si>
  <si>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</si>
  <si>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</si>
  <si>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</si>
  <si>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</si>
  <si>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</si>
  <si>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</si>
  <si>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</si>
  <si>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</si>
  <si>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</si>
  <si>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</si>
  <si>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</si>
  <si>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</si>
  <si>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</si>
  <si>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</si>
  <si>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</si>
  <si>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</si>
  <si>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</si>
  <si>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</si>
  <si>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</si>
  <si>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</si>
  <si>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</si>
  <si>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</si>
  <si>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</si>
  <si>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</si>
  <si>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</si>
  <si>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</si>
  <si>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</si>
  <si>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</si>
  <si>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</si>
  <si>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</si>
  <si>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</si>
  <si>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</si>
  <si>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</si>
  <si>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</si>
  <si>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</si>
  <si>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</si>
  <si>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</si>
  <si>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</si>
  <si>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</si>
  <si>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</si>
  <si>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</si>
  <si>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</si>
  <si>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</si>
  <si>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</si>
  <si>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</si>
  <si>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</si>
  <si>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</si>
  <si>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</si>
  <si>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</si>
  <si>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</si>
  <si>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</si>
  <si>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</si>
  <si>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</si>
  <si>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</si>
  <si>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</si>
  <si>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</si>
  <si>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</si>
  <si>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</si>
  <si>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</si>
  <si>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</si>
  <si>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</si>
  <si>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</si>
  <si>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</si>
  <si>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</si>
  <si>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</si>
  <si>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</si>
  <si>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</si>
  <si>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</si>
  <si>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</si>
  <si>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</si>
  <si>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</si>
  <si>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</si>
  <si>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</si>
  <si>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</si>
  <si>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</si>
  <si>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</si>
  <si>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</si>
  <si>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</si>
  <si>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</si>
  <si>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</si>
  <si>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</si>
  <si>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</si>
  <si>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</si>
  <si>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</si>
  <si>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</si>
  <si>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</si>
  <si>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</si>
  <si>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</si>
  <si>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</si>
  <si>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</si>
  <si>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</si>
  <si>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</si>
  <si>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</si>
  <si>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</si>
  <si>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</si>
  <si>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</si>
  <si>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</si>
  <si>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</si>
  <si>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</si>
  <si>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</si>
  <si>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</si>
  <si>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</si>
  <si>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</si>
  <si>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</si>
  <si>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</si>
  <si>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</si>
  <si>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</si>
  <si>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</si>
  <si>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</si>
  <si>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</si>
  <si>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</si>
  <si>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</si>
  <si>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</si>
  <si>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</si>
  <si>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</si>
  <si>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</si>
  <si>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</si>
  <si>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</si>
  <si>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</si>
  <si>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</si>
  <si>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</si>
  <si>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</si>
  <si>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</si>
  <si>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</si>
  <si>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</si>
  <si>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</si>
  <si>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</si>
  <si>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</si>
  <si>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</si>
  <si>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</si>
  <si>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</si>
  <si>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</si>
  <si>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</si>
  <si>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</si>
  <si>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</si>
  <si>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</si>
  <si>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</si>
  <si>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</si>
  <si>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</si>
  <si>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</si>
  <si>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</si>
  <si>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</si>
  <si>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</si>
  <si>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</si>
  <si>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</si>
  <si>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</si>
  <si>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</si>
  <si>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</si>
  <si>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</si>
  <si>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</si>
  <si>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</si>
  <si>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</si>
  <si>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</si>
  <si>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</si>
  <si>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</si>
  <si>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</si>
  <si>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</si>
  <si>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</si>
  <si>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</si>
  <si>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</si>
  <si>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</si>
  <si>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</si>
  <si>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</si>
  <si>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</si>
  <si>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</si>
  <si>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</si>
  <si>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</si>
  <si>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</si>
  <si>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</si>
  <si>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</si>
  <si>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</si>
  <si>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</si>
  <si>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</si>
  <si>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</si>
  <si>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</si>
  <si>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</si>
  <si>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</si>
  <si>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</si>
  <si>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</si>
  <si>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</si>
  <si>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</si>
  <si>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</si>
  <si>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</si>
  <si>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</si>
  <si>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</si>
  <si>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</si>
  <si>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</si>
  <si>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</si>
  <si>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</si>
  <si>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</si>
  <si>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</si>
  <si>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</si>
  <si>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</si>
  <si>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</si>
  <si>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</si>
  <si>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</si>
  <si>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</si>
  <si>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</si>
  <si>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</si>
  <si>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</si>
  <si>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</si>
  <si>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</si>
  <si>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</si>
  <si>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</si>
  <si>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</si>
  <si>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</si>
  <si>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</si>
  <si>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</si>
  <si>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</si>
  <si>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</si>
  <si>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</si>
  <si>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</si>
  <si>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</si>
  <si>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</si>
  <si>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</si>
  <si>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</si>
  <si>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</si>
  <si>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</si>
  <si>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</si>
  <si>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</si>
  <si>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</si>
  <si>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</si>
  <si>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</si>
  <si>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</si>
  <si>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</si>
  <si>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</si>
  <si>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</si>
  <si>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</si>
  <si>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</si>
  <si>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</si>
  <si>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</si>
  <si>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</si>
  <si>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</si>
  <si>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</si>
  <si>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</si>
  <si>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</si>
  <si>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</si>
  <si>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</si>
  <si>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</si>
  <si>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</si>
  <si>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</si>
  <si>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</si>
  <si>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</si>
  <si>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</si>
  <si>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</si>
  <si>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</si>
  <si>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</si>
  <si>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</si>
  <si>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</si>
  <si>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</si>
  <si>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</si>
  <si>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</si>
  <si>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</si>
  <si>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</si>
  <si>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</si>
  <si>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</si>
  <si>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</si>
  <si>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</si>
  <si>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</si>
  <si>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</si>
  <si>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</si>
  <si>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</si>
  <si>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</si>
  <si>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</si>
  <si>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</si>
  <si>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</si>
  <si>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</si>
  <si>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</si>
  <si>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</si>
  <si>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</si>
  <si>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</si>
  <si>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</si>
  <si>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</si>
  <si>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</si>
  <si>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</si>
  <si>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</si>
  <si>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</si>
  <si>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</si>
  <si>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</si>
  <si>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</si>
  <si>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</si>
  <si>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</si>
  <si>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</si>
  <si>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</si>
  <si>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</si>
  <si>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</si>
  <si>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</si>
  <si>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</si>
  <si>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</si>
  <si>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</si>
  <si>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</si>
  <si>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</si>
  <si>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</si>
  <si>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</si>
  <si>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</si>
  <si>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</si>
  <si>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</si>
  <si>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</si>
  <si>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</si>
  <si>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</si>
  <si>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</si>
  <si>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</si>
  <si>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</si>
  <si>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</si>
  <si>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</si>
  <si>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</si>
  <si>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</si>
  <si>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</si>
  <si>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</si>
  <si>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</si>
  <si>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</si>
  <si>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</si>
  <si>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</si>
  <si>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</si>
  <si>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</si>
  <si>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</si>
  <si>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</si>
  <si>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</si>
  <si>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</si>
  <si>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</si>
  <si>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</si>
  <si>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</si>
  <si>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</si>
  <si>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</si>
  <si>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</si>
  <si>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</si>
  <si>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</si>
  <si>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</si>
  <si>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</si>
  <si>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</si>
  <si>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</si>
  <si>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</si>
  <si>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</si>
  <si>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</si>
  <si>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</si>
  <si>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</si>
  <si>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</si>
  <si>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</si>
  <si>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</si>
  <si>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</si>
  <si>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</si>
  <si>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</si>
  <si>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</si>
  <si>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</si>
  <si>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</si>
  <si>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</si>
  <si>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</si>
  <si>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</si>
  <si>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</si>
  <si>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</si>
  <si>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</si>
  <si>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</si>
  <si>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</si>
  <si>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</si>
  <si>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</si>
  <si>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</si>
  <si>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</si>
  <si>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</si>
  <si>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</si>
  <si>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</si>
  <si>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</si>
  <si>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</si>
  <si>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</si>
  <si>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</si>
  <si>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</si>
  <si>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</si>
  <si>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</si>
  <si>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</si>
  <si>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</si>
  <si>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</si>
  <si>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</si>
  <si>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</si>
  <si>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</si>
  <si>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</si>
  <si>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</si>
  <si>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</si>
  <si>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</si>
  <si>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</si>
  <si>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</si>
  <si>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</si>
  <si>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</si>
  <si>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</si>
  <si>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</si>
  <si>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</si>
  <si>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</si>
  <si>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</si>
  <si>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</si>
  <si>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</si>
  <si>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</si>
  <si>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</si>
  <si>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</si>
  <si>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</si>
  <si>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</si>
  <si>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</si>
  <si>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</si>
  <si>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</si>
  <si>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</si>
  <si>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</si>
  <si>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</si>
  <si>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</si>
  <si>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</si>
  <si>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</si>
  <si>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</si>
  <si>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</si>
  <si>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</si>
  <si>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</si>
  <si>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</si>
  <si>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</si>
  <si>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</si>
  <si>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</si>
  <si>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</si>
  <si>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</si>
  <si>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</si>
  <si>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</si>
  <si>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</si>
  <si>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</si>
  <si>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</si>
  <si>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</si>
  <si>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</si>
  <si>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</si>
  <si>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</si>
  <si>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</si>
  <si>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</si>
  <si>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</si>
  <si>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</si>
  <si>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</si>
  <si>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</si>
  <si>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</si>
  <si>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</si>
  <si>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</si>
  <si>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</si>
  <si>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</si>
  <si>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</si>
  <si>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</si>
  <si>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</si>
  <si>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</si>
  <si>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</si>
  <si>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</si>
  <si>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</si>
  <si>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</si>
  <si>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</si>
  <si>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</si>
  <si>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</si>
  <si>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</si>
  <si>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</si>
  <si>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</si>
  <si>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</si>
  <si>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</si>
  <si>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</si>
  <si>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</si>
  <si>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</si>
  <si>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</si>
  <si>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</si>
  <si>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</si>
  <si>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</si>
  <si>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</si>
  <si>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</si>
  <si>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</si>
  <si>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</si>
  <si>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</si>
  <si>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</si>
  <si>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</si>
  <si>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</si>
  <si>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</si>
  <si>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</si>
  <si>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</si>
  <si>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</si>
  <si>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</si>
  <si>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</si>
  <si>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</si>
  <si>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</si>
  <si>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</si>
  <si>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</si>
  <si>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</si>
  <si>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</si>
  <si>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</si>
  <si>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</si>
  <si>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</si>
  <si>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</si>
  <si>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</si>
  <si>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</si>
  <si>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</si>
  <si>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</si>
  <si>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</si>
  <si>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</si>
  <si>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</si>
  <si>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</si>
  <si>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</si>
  <si>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</si>
  <si>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</si>
  <si>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</si>
  <si>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</si>
  <si>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</si>
  <si>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</si>
  <si>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</si>
  <si>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</si>
  <si>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</si>
  <si>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</si>
  <si>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</si>
  <si>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</si>
  <si>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</si>
  <si>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</si>
  <si>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</si>
  <si>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</si>
  <si>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</si>
  <si>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</si>
  <si>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</si>
  <si>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</si>
  <si>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</si>
  <si>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</si>
  <si>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</si>
  <si>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</si>
  <si>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</si>
  <si>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</si>
  <si>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</si>
  <si>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</si>
  <si>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</si>
  <si>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</si>
  <si>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</si>
  <si>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</si>
  <si>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</si>
  <si>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</si>
  <si>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</si>
  <si>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</si>
  <si>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</si>
  <si>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</si>
  <si>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</si>
  <si>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</si>
  <si>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</si>
  <si>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</si>
  <si>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</si>
  <si>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</si>
  <si>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</si>
  <si>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</si>
  <si>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</si>
  <si>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</si>
  <si>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</si>
  <si>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</si>
  <si>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</si>
  <si>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</si>
  <si>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</si>
  <si>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</si>
  <si>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</si>
  <si>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</si>
  <si>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</si>
  <si>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</si>
  <si>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</si>
  <si>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</si>
  <si>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</si>
  <si>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</si>
  <si>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</si>
  <si>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</si>
  <si>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</si>
  <si>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</si>
  <si>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</si>
  <si>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</si>
  <si>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</si>
  <si>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</si>
  <si>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</si>
  <si>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</si>
  <si>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</si>
  <si>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</si>
  <si>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</si>
  <si>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</si>
  <si>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</si>
  <si>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</si>
  <si>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</si>
  <si>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</si>
  <si>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</si>
  <si>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</si>
  <si>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</si>
  <si>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</si>
  <si>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</si>
  <si>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</si>
  <si>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</si>
  <si>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</si>
  <si>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</si>
  <si>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</si>
  <si>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</si>
  <si>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</si>
  <si>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</si>
  <si>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</si>
  <si>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</si>
  <si>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</si>
  <si>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</si>
  <si>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</si>
  <si>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</si>
  <si>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</si>
  <si>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</si>
  <si>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</si>
  <si>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</si>
  <si>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</si>
  <si>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</si>
  <si>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</si>
  <si>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</si>
  <si>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</si>
  <si>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</si>
  <si>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</si>
  <si>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</si>
  <si>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</si>
  <si>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</si>
  <si>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</si>
  <si>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</si>
  <si>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</si>
  <si>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</si>
  <si>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</si>
  <si>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</si>
  <si>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</si>
  <si>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</si>
  <si>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</si>
  <si>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</si>
  <si>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</si>
  <si>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</si>
  <si>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</si>
  <si>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</si>
  <si>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</si>
  <si>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</si>
  <si>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</si>
  <si>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</si>
  <si>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</si>
  <si>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</si>
  <si>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</si>
  <si>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</si>
  <si>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</si>
  <si>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</si>
  <si>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</si>
  <si>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</si>
  <si>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</si>
  <si>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</si>
  <si>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</si>
  <si>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</si>
  <si>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</si>
  <si>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</si>
  <si>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</si>
  <si>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</si>
  <si>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</si>
  <si>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</si>
  <si>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</si>
  <si>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</si>
  <si>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</si>
  <si>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</si>
  <si>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</si>
  <si>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</si>
  <si>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</si>
  <si>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</si>
  <si>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</si>
  <si>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</si>
  <si>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</si>
  <si>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</si>
  <si>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</si>
  <si>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</si>
  <si>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</si>
  <si>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</si>
  <si>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</si>
  <si>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</si>
  <si>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</si>
  <si>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</si>
  <si>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</si>
  <si>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</si>
  <si>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</si>
  <si>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</si>
  <si>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</si>
  <si>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</si>
  <si>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</si>
  <si>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</si>
  <si>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</si>
  <si>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</si>
  <si>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</si>
  <si>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</si>
  <si>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</si>
  <si>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</si>
  <si>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</si>
  <si>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</si>
  <si>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</si>
  <si>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</si>
  <si>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</si>
  <si>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</si>
  <si>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</si>
  <si>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</si>
  <si>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</si>
  <si>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</si>
  <si>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</si>
  <si>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</si>
  <si>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</si>
  <si>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</si>
  <si>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</si>
  <si>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</si>
  <si>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</si>
  <si>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</si>
  <si>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</si>
  <si>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</si>
  <si>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</si>
  <si>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</si>
  <si>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</si>
  <si>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</si>
  <si>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</si>
  <si>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</si>
  <si>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</si>
  <si>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</si>
  <si>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</si>
  <si>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</si>
  <si>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</si>
  <si>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</si>
  <si>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</si>
  <si>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</si>
  <si>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</si>
  <si>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</si>
  <si>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</si>
  <si>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</si>
  <si>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</si>
  <si>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</si>
  <si>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</si>
  <si>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</si>
  <si>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</si>
  <si>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</si>
  <si>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</si>
  <si>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</si>
  <si>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</si>
  <si>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</si>
  <si>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</si>
  <si>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</si>
  <si>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</si>
  <si>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</si>
  <si>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</si>
  <si>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</si>
  <si>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</si>
  <si>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</si>
  <si>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</si>
  <si>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</si>
  <si>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</si>
  <si>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</si>
  <si>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</si>
  <si>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</si>
  <si>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</si>
  <si>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</si>
  <si>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</si>
  <si>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</si>
  <si>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</si>
  <si>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</si>
  <si>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</si>
  <si>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</si>
  <si>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</si>
  <si>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</si>
  <si>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</si>
  <si>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</si>
  <si>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</si>
  <si>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</si>
  <si>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</si>
  <si>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</si>
  <si>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</si>
  <si>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</si>
  <si>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</si>
  <si>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</si>
  <si>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</si>
  <si>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</si>
  <si>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</si>
  <si>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</si>
  <si>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</si>
  <si>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</si>
  <si>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</si>
  <si>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</si>
  <si>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</si>
  <si>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</si>
  <si>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</si>
  <si>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</si>
  <si>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</si>
  <si>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</si>
  <si>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</si>
  <si>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</si>
  <si>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</si>
  <si>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</si>
  <si>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</si>
  <si>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</si>
  <si>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</si>
  <si>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</si>
  <si>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</si>
  <si>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</si>
  <si>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</si>
  <si>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</si>
  <si>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</si>
  <si>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</si>
  <si>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</si>
  <si>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</si>
  <si>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</si>
  <si>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</si>
  <si>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</si>
  <si>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</si>
  <si>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</si>
  <si>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</si>
  <si>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</si>
  <si>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</si>
  <si>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</si>
  <si>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</si>
  <si>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</si>
  <si>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</si>
  <si>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</si>
  <si>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</si>
  <si>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</si>
  <si>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</si>
  <si>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</si>
  <si>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</si>
  <si>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</si>
  <si>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</si>
  <si>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</si>
  <si>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</si>
  <si>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</si>
  <si>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</si>
  <si>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</si>
  <si>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</si>
  <si>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</si>
  <si>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</si>
  <si>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</si>
  <si>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</si>
  <si>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</si>
  <si>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</si>
  <si>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</si>
  <si>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</si>
  <si>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</si>
  <si>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</si>
  <si>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</si>
  <si>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</si>
  <si>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</si>
  <si>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</si>
  <si>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</si>
  <si>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</si>
  <si>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</si>
  <si>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</si>
  <si>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</si>
  <si>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</si>
  <si>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</si>
  <si>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</si>
  <si>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</si>
  <si>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</si>
  <si>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</si>
  <si>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</si>
  <si>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</si>
  <si>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</si>
  <si>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</si>
  <si>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</si>
  <si>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</si>
  <si>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</si>
  <si>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</si>
  <si>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</si>
  <si>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</si>
  <si>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</si>
  <si>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</si>
  <si>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</si>
  <si>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</si>
  <si>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</si>
  <si>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</si>
  <si>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</si>
  <si>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</si>
  <si>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</si>
  <si>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</si>
  <si>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</si>
  <si>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</si>
  <si>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</si>
  <si>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</si>
  <si>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</si>
  <si>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</si>
  <si>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</si>
  <si>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</si>
  <si>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</si>
  <si>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</si>
  <si>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</si>
  <si>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</si>
  <si>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</si>
  <si>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</si>
  <si>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</si>
  <si>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</si>
  <si>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</si>
  <si>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</si>
  <si>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</si>
  <si>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</si>
  <si>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</si>
  <si>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</si>
  <si>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</si>
  <si>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</si>
  <si>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</si>
  <si>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</si>
  <si>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</si>
  <si>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</si>
  <si>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</si>
  <si>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</si>
  <si>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</si>
  <si>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</si>
  <si>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</si>
  <si>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</si>
  <si>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</si>
  <si>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</si>
  <si>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</si>
  <si>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</si>
  <si>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</si>
  <si>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</si>
  <si>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</si>
  <si>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</si>
  <si>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</si>
  <si>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</si>
  <si>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</si>
  <si>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</si>
  <si>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</si>
  <si>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</si>
  <si>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</si>
  <si>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</si>
  <si>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</si>
  <si>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</si>
  <si>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</si>
  <si>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</si>
  <si>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</si>
  <si>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</si>
  <si>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</si>
  <si>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</si>
  <si>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</si>
  <si>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</si>
  <si>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</si>
  <si>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</si>
  <si>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</si>
  <si>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</si>
  <si>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</si>
  <si>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</si>
  <si>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</si>
  <si>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</si>
  <si>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</si>
  <si>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</si>
  <si>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</si>
  <si>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</si>
  <si>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</si>
  <si>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</si>
  <si>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</si>
  <si>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</si>
  <si>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</si>
  <si>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</si>
  <si>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</si>
  <si>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</si>
  <si>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</si>
  <si>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</si>
  <si>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</si>
  <si>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</si>
  <si>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</si>
  <si>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</si>
  <si>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</si>
  <si>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</si>
  <si>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</si>
  <si>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</si>
  <si>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</si>
  <si>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</si>
  <si>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</si>
  <si>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</si>
  <si>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</si>
  <si>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</si>
  <si>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</si>
  <si>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</si>
  <si>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</si>
  <si>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</si>
  <si>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</si>
  <si>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</si>
  <si>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</si>
  <si>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</si>
  <si>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</si>
  <si>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</si>
  <si>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</si>
  <si>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</si>
  <si>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</si>
  <si>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</si>
  <si>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</si>
  <si>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</si>
  <si>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</si>
  <si>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</si>
  <si>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</si>
  <si>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</si>
  <si>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</si>
  <si>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</si>
  <si>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</si>
  <si>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</si>
  <si>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</si>
  <si>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</si>
  <si>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</si>
  <si>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</si>
  <si>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</si>
  <si>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</si>
  <si>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</si>
  <si>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</si>
  <si>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</si>
  <si>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</si>
  <si>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</si>
  <si>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</si>
  <si>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</si>
  <si>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</si>
  <si>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</si>
  <si>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</si>
  <si>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</si>
  <si>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</si>
  <si>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</si>
  <si>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</si>
  <si>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</si>
  <si>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</si>
  <si>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</si>
  <si>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</si>
  <si>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</si>
  <si>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</si>
  <si>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</si>
  <si>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</si>
  <si>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</si>
  <si>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</si>
  <si>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</si>
  <si>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</si>
  <si>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</si>
  <si>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</si>
  <si>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</si>
  <si>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</si>
  <si>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</si>
  <si>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</si>
  <si>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</si>
  <si>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</si>
  <si>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</si>
  <si>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</si>
  <si>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</si>
  <si>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</si>
  <si>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</si>
  <si>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</si>
  <si>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</si>
  <si>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</si>
  <si>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</si>
  <si>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</si>
  <si>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</si>
  <si>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</si>
  <si>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</si>
  <si>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</si>
  <si>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</si>
  <si>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</si>
  <si>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</si>
  <si>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</si>
  <si>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</si>
  <si>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</si>
  <si>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</si>
  <si>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</si>
  <si>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</si>
  <si>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</si>
  <si>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</si>
  <si>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</si>
  <si>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</si>
  <si>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</si>
  <si>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</si>
  <si>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</si>
  <si>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</si>
  <si>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</si>
  <si>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</si>
  <si>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</si>
  <si>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</si>
  <si>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</si>
  <si>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</si>
  <si>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</si>
  <si>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</si>
  <si>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</si>
  <si>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</si>
  <si>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</si>
  <si>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</si>
  <si>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</si>
  <si>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</si>
  <si>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</si>
  <si>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</si>
  <si>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</si>
  <si>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</si>
  <si>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</si>
  <si>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</si>
  <si>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</si>
  <si>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</si>
  <si>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</si>
  <si>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</si>
  <si>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</si>
  <si>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</si>
  <si>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</si>
  <si>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</si>
  <si>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</si>
  <si>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</si>
  <si>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</si>
  <si>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</si>
  <si>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</si>
  <si>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</si>
  <si>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</si>
  <si>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</si>
  <si>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</si>
  <si>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</si>
  <si>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</si>
  <si>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</si>
  <si>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</si>
  <si>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</si>
  <si>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</si>
  <si>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</si>
  <si>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</si>
  <si>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</si>
  <si>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</si>
  <si>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</si>
  <si>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</si>
  <si>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</si>
  <si>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</si>
  <si>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</si>
  <si>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</si>
  <si>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</si>
  <si>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</si>
  <si>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</si>
  <si>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</si>
  <si>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</si>
  <si>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</si>
  <si>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</si>
  <si>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</si>
  <si>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</si>
  <si>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</si>
  <si>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</si>
  <si>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</si>
  <si>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</si>
  <si>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</si>
  <si>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</si>
  <si>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</si>
  <si>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</si>
  <si>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</si>
  <si>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</si>
  <si>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</si>
  <si>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</si>
  <si>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</si>
  <si>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</si>
  <si>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</si>
  <si>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</si>
  <si>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</si>
  <si>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</si>
  <si>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</si>
  <si>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</si>
  <si>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</si>
  <si>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</si>
  <si>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</si>
  <si>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</si>
  <si>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</si>
  <si>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</si>
  <si>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</si>
  <si>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</si>
  <si>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</si>
  <si>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</si>
  <si>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</si>
  <si>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</si>
  <si>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</si>
  <si>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</si>
  <si>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</si>
  <si>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</si>
  <si>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</si>
  <si>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</si>
  <si>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</si>
  <si>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</si>
  <si>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</si>
  <si>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</si>
  <si>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</si>
  <si>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</si>
  <si>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</si>
  <si>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</si>
  <si>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</si>
  <si>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</si>
  <si>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</si>
  <si>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</si>
  <si>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</si>
  <si>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</si>
  <si>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</si>
  <si>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</si>
  <si>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</si>
  <si>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</si>
  <si>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</si>
  <si>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</si>
  <si>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</si>
  <si>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</si>
  <si>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</si>
  <si>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</si>
  <si>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</si>
  <si>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</si>
  <si>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</si>
  <si>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</si>
  <si>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</si>
  <si>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</si>
  <si>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</si>
  <si>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</si>
  <si>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</si>
  <si>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</si>
  <si>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</si>
  <si>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</si>
  <si>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</si>
  <si>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</si>
  <si>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</si>
  <si>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</si>
  <si>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</si>
  <si>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</si>
  <si>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</si>
  <si>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</si>
  <si>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</si>
  <si>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</si>
  <si>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</si>
  <si>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</si>
  <si>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</si>
  <si>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</si>
  <si>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</si>
  <si>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</si>
  <si>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</si>
  <si>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</si>
  <si>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</si>
  <si>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</si>
  <si>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</si>
  <si>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</si>
  <si>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</si>
  <si>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</si>
  <si>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</si>
  <si>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</si>
  <si>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</si>
  <si>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</si>
  <si>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</si>
  <si>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</si>
  <si>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</si>
  <si>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</si>
  <si>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</si>
  <si>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</si>
  <si>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</si>
  <si>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</si>
  <si>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</si>
  <si>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</si>
  <si>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</si>
  <si>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</si>
  <si>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</si>
  <si>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</si>
  <si>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</si>
  <si>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</si>
  <si>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</si>
  <si>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</si>
  <si>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</si>
  <si>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</si>
  <si>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</si>
  <si>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</si>
  <si>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</si>
  <si>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</si>
  <si>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</si>
  <si>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</si>
  <si>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</si>
  <si>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</si>
  <si>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</si>
  <si>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</si>
  <si>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</si>
  <si>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</si>
  <si>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</si>
  <si>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</si>
  <si>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</si>
  <si>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</si>
  <si>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</si>
  <si>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</si>
  <si>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</si>
  <si>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</si>
  <si>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</si>
  <si>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</si>
  <si>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</si>
  <si>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</si>
  <si>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</si>
  <si>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</si>
  <si>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</si>
  <si>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</si>
  <si>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</si>
  <si>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</si>
  <si>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</si>
  <si>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</si>
  <si>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</si>
  <si>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</si>
  <si>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</si>
  <si>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</si>
  <si>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</si>
  <si>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</si>
  <si>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</si>
  <si>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</si>
  <si>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</si>
  <si>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</si>
  <si>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</si>
  <si>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</si>
  <si>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</si>
  <si>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</si>
  <si>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</si>
  <si>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</si>
  <si>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</si>
  <si>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</si>
  <si>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</si>
  <si>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</si>
  <si>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</si>
  <si>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</si>
  <si>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</si>
  <si>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</si>
  <si>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</si>
  <si>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</si>
  <si>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</si>
  <si>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</si>
  <si>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</si>
  <si>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</si>
  <si>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</si>
  <si>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</si>
  <si>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</si>
  <si>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</si>
  <si>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</si>
  <si>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</si>
  <si>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</si>
  <si>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</si>
  <si>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</si>
  <si>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</si>
  <si>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</si>
  <si>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</si>
  <si>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</si>
  <si>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</si>
  <si>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</si>
  <si>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</si>
  <si>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</si>
  <si>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</si>
  <si>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</si>
  <si>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</si>
  <si>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</si>
  <si>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</si>
  <si>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</si>
  <si>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</si>
  <si>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</si>
  <si>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</si>
  <si>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</si>
  <si>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</si>
  <si>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</si>
  <si>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</si>
  <si>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</si>
  <si>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</si>
  <si>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</si>
  <si>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</si>
  <si>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</si>
  <si>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</si>
  <si>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</si>
  <si>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</si>
  <si>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</si>
  <si>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</si>
  <si>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</si>
  <si>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</si>
  <si>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</si>
  <si>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</si>
  <si>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</si>
  <si>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</si>
  <si>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</si>
  <si>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</si>
  <si>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</si>
  <si>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</si>
  <si>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</si>
  <si>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</si>
  <si>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</si>
  <si>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</si>
  <si>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</si>
  <si>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</si>
  <si>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</si>
  <si>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</si>
  <si>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</si>
  <si>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</si>
  <si>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</si>
  <si>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</si>
  <si>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</si>
  <si>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</si>
  <si>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</si>
  <si>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</si>
  <si>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</si>
  <si>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</si>
  <si>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</si>
  <si>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</si>
  <si>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</si>
  <si>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</si>
  <si>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</si>
  <si>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</si>
  <si>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</si>
  <si>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</si>
  <si>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</si>
  <si>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</si>
  <si>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</si>
  <si>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</si>
  <si>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</si>
  <si>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</si>
  <si>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</si>
  <si>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</si>
  <si>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</si>
  <si>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</si>
  <si>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</si>
  <si>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</si>
  <si>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</si>
  <si>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</si>
  <si>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</si>
  <si>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</si>
  <si>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</si>
  <si>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</si>
  <si>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</si>
  <si>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</si>
  <si>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</si>
  <si>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</si>
  <si>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</si>
  <si>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</si>
  <si>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</si>
  <si>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</si>
  <si>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</si>
  <si>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</si>
  <si>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</si>
  <si>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</si>
  <si>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</si>
  <si>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</si>
  <si>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</si>
  <si>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</si>
  <si>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</si>
  <si>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</si>
  <si>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</si>
  <si>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</si>
  <si>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</si>
  <si>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</si>
  <si>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</si>
  <si>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</si>
  <si>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</si>
  <si>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</si>
  <si>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</si>
  <si>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</si>
  <si>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</si>
  <si>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</si>
  <si>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</si>
  <si>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</si>
  <si>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</si>
  <si>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</si>
  <si>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</si>
  <si>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</si>
  <si>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</si>
  <si>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</si>
  <si>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</si>
  <si>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</si>
  <si>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</si>
  <si>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</si>
  <si>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</si>
  <si>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</si>
  <si>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</si>
  <si>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</si>
  <si>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</si>
  <si>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</si>
  <si>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</si>
  <si>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</si>
  <si>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</si>
  <si>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</si>
  <si>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</si>
  <si>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</si>
  <si>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</si>
  <si>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</si>
  <si>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</si>
  <si>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</si>
  <si>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</si>
  <si>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</si>
  <si>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</si>
  <si>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</si>
  <si>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</si>
  <si>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</si>
  <si>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</si>
  <si>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</si>
  <si>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</si>
  <si>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</si>
  <si>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</si>
  <si>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</si>
  <si>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</si>
  <si>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</si>
  <si>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</si>
  <si>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</si>
  <si>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</si>
  <si>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</si>
  <si>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</si>
  <si>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</si>
  <si>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</si>
  <si>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</si>
  <si>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</si>
  <si>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</si>
  <si>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</si>
  <si>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</si>
  <si>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</si>
  <si>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</si>
  <si>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</si>
  <si>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</si>
  <si>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</si>
  <si>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</si>
  <si>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</si>
  <si>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</si>
  <si>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</si>
  <si>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</si>
  <si>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</si>
  <si>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</si>
  <si>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</si>
  <si>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</si>
  <si>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</si>
  <si>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</si>
  <si>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</si>
  <si>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</si>
  <si>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</si>
  <si>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</si>
  <si>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</si>
  <si>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</si>
  <si>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</si>
  <si>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</si>
  <si>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</si>
  <si>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</si>
  <si>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</si>
  <si>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</si>
  <si>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</si>
  <si>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</si>
  <si>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</si>
  <si>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</si>
  <si>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</si>
  <si>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</si>
  <si>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</si>
  <si>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</si>
  <si>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</si>
  <si>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</si>
  <si>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</si>
  <si>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</si>
  <si>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</si>
  <si>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</si>
  <si>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</si>
  <si>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</si>
  <si>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</si>
  <si>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</si>
  <si>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</si>
  <si>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</si>
  <si>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</si>
  <si>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</si>
  <si>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</si>
  <si>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</si>
  <si>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</si>
  <si>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</si>
  <si>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</si>
  <si>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</si>
  <si>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</si>
  <si>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</si>
  <si>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</si>
  <si>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</si>
  <si>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</si>
  <si>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</si>
  <si>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</si>
  <si>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</si>
  <si>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</si>
  <si>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</si>
  <si>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</si>
  <si>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</si>
  <si>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</si>
  <si>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</si>
  <si>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</si>
  <si>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</si>
  <si>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</si>
  <si>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</si>
  <si>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</si>
  <si>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</si>
  <si>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</si>
  <si>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</si>
  <si>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</si>
  <si>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</si>
  <si>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</si>
  <si>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</si>
  <si>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</si>
  <si>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</si>
  <si>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</si>
  <si>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</si>
  <si>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</si>
  <si>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</si>
  <si>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</si>
  <si>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</si>
  <si>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</si>
  <si>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</si>
  <si>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</si>
  <si>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</si>
  <si>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</si>
  <si>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</si>
  <si>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</si>
  <si>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</si>
  <si>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</si>
  <si>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</si>
  <si>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</si>
  <si>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</si>
  <si>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</si>
  <si>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</si>
  <si>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</si>
  <si>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</si>
  <si>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</si>
  <si>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</si>
  <si>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</si>
  <si>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</si>
  <si>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</si>
  <si>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</si>
  <si>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</si>
  <si>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</si>
  <si>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</si>
  <si>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</si>
  <si>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</si>
  <si>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</si>
  <si>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</si>
  <si>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</si>
  <si>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</si>
  <si>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</si>
  <si>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</si>
  <si>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</si>
  <si>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</si>
  <si>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</si>
  <si>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</si>
  <si>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</si>
  <si>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</si>
  <si>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</si>
  <si>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</si>
  <si>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</si>
  <si>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</si>
  <si>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</si>
  <si>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</si>
  <si>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</si>
  <si>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</si>
  <si>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</si>
  <si>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</si>
  <si>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</si>
  <si>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</si>
  <si>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</si>
  <si>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</si>
  <si>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</si>
  <si>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</si>
  <si>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</si>
  <si>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</si>
  <si>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</si>
  <si>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</si>
  <si>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</si>
  <si>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</si>
  <si>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</si>
  <si>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</si>
  <si>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</si>
  <si>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</si>
  <si>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</si>
  <si>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</si>
  <si>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</si>
  <si>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</si>
  <si>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</si>
  <si>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</si>
  <si>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</si>
  <si>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</si>
  <si>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</si>
  <si>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</si>
  <si>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</si>
  <si>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</si>
  <si>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</si>
  <si>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</si>
  <si>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</si>
  <si>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</si>
  <si>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</si>
  <si>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</si>
  <si>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</si>
  <si>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</si>
  <si>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</si>
  <si>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</si>
  <si>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</si>
  <si>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</si>
  <si>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</si>
  <si>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</si>
  <si>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</si>
  <si>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</si>
  <si>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</si>
  <si>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</si>
  <si>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</si>
  <si>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</si>
  <si>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</si>
  <si>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</si>
  <si>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</si>
  <si>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</si>
  <si>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</si>
  <si>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</si>
  <si>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</si>
  <si>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</si>
  <si>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</si>
  <si>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</si>
  <si>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</si>
  <si>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</si>
  <si>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</si>
  <si>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</si>
  <si>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</si>
  <si>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</si>
  <si>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</si>
  <si>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</si>
  <si>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</si>
  <si>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</si>
  <si>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</si>
  <si>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</si>
  <si>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</si>
  <si>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</si>
  <si>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</si>
  <si>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</si>
  <si>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</si>
  <si>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</si>
  <si>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</si>
  <si>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</si>
  <si>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</si>
  <si>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</si>
  <si>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</si>
  <si>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</si>
  <si>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</si>
  <si>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</si>
  <si>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</si>
  <si>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</si>
  <si>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</si>
  <si>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</si>
  <si>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</si>
  <si>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</si>
  <si>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</si>
  <si>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</si>
  <si>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</si>
  <si>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</si>
  <si>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</si>
  <si>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</si>
  <si>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</si>
  <si>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</si>
  <si>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</si>
  <si>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</si>
  <si>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</si>
  <si>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</si>
  <si>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</si>
  <si>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</si>
  <si>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</si>
  <si>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</si>
  <si>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</si>
  <si>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</si>
  <si>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</si>
  <si>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</si>
  <si>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</si>
  <si>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</si>
  <si>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</si>
  <si>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</si>
  <si>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</si>
  <si>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</si>
  <si>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</si>
  <si>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</si>
  <si>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</si>
  <si>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</si>
  <si>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</si>
  <si>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</si>
  <si>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</si>
  <si>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</si>
  <si>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</si>
  <si>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</si>
  <si>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</si>
  <si>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</si>
  <si>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</si>
  <si>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</si>
  <si>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</si>
  <si>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</si>
  <si>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</si>
  <si>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</si>
  <si>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</si>
  <si>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</si>
  <si>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</si>
  <si>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</si>
  <si>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</si>
  <si>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</si>
  <si>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</si>
  <si>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</si>
  <si>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</si>
  <si>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</si>
  <si>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</si>
  <si>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</si>
  <si>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</si>
  <si>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</si>
  <si>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</si>
  <si>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</si>
  <si>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</si>
  <si>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</si>
  <si>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</si>
  <si>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</si>
  <si>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</si>
  <si>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</si>
  <si>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</si>
  <si>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</si>
  <si>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</si>
  <si>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</si>
  <si>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</si>
  <si>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</si>
  <si>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</si>
  <si>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</si>
  <si>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</si>
  <si>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</si>
  <si>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</si>
  <si>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</si>
  <si>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</si>
  <si>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</si>
  <si>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</si>
  <si>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</si>
  <si>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</si>
  <si>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</si>
  <si>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</si>
  <si>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</si>
  <si>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</si>
  <si>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</si>
  <si>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</si>
  <si>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</si>
  <si>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</si>
  <si>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</si>
  <si>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</si>
  <si>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</si>
  <si>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</si>
  <si>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</si>
  <si>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</si>
  <si>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</si>
  <si>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</si>
  <si>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</si>
  <si>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</si>
  <si>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</si>
  <si>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</si>
  <si>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</si>
  <si>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</si>
  <si>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</si>
  <si>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</si>
  <si>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</si>
  <si>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</si>
  <si>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</si>
  <si>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</si>
  <si>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</si>
  <si>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</si>
  <si>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</si>
  <si>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</si>
  <si>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</si>
  <si>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</si>
  <si>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</si>
  <si>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</si>
  <si>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</si>
  <si>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</si>
  <si>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</si>
  <si>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</si>
  <si>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</si>
  <si>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</si>
  <si>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</si>
  <si>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</si>
  <si>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</si>
  <si>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</si>
  <si>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</si>
  <si>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</si>
  <si>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</si>
  <si>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</si>
  <si>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</si>
  <si>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</si>
  <si>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</si>
  <si>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</si>
  <si>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</si>
  <si>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</si>
  <si>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</si>
  <si>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</si>
  <si>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</si>
  <si>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</si>
  <si>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</si>
  <si>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</si>
  <si>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</si>
  <si>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</si>
  <si>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</si>
  <si>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</si>
  <si>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</si>
  <si>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</si>
  <si>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</si>
  <si>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</si>
  <si>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</si>
  <si>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</si>
  <si>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</si>
  <si>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</si>
  <si>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</si>
  <si>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</si>
  <si>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</si>
  <si>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</si>
  <si>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</si>
  <si>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</si>
  <si>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</si>
  <si>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</si>
  <si>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</si>
  <si>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</si>
  <si>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</si>
  <si>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</si>
  <si>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</si>
  <si>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</si>
  <si>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</si>
  <si>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</si>
  <si>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</si>
  <si>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</si>
  <si>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</si>
  <si>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</si>
  <si>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</si>
  <si>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</si>
  <si>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</si>
  <si>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</si>
  <si>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</si>
  <si>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</si>
  <si>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</si>
  <si>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</si>
  <si>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</si>
  <si>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</si>
  <si>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</si>
  <si>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</si>
  <si>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</si>
  <si>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</si>
  <si>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</si>
  <si>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</si>
  <si>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</si>
  <si>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</si>
  <si>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</si>
  <si>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</si>
  <si>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</si>
  <si>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</si>
  <si>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</si>
  <si>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</si>
  <si>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</si>
  <si>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</si>
  <si>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</si>
  <si>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</si>
  <si>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</si>
  <si>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</si>
  <si>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</si>
  <si>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</si>
  <si>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</si>
  <si>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</si>
  <si>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</si>
  <si>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</si>
  <si>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</si>
  <si>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</si>
  <si>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</si>
  <si>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</si>
  <si>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</si>
  <si>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</si>
  <si>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</si>
  <si>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</si>
  <si>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</si>
  <si>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</si>
  <si>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</si>
  <si>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</si>
  <si>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</si>
  <si>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</si>
  <si>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</si>
  <si>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</si>
  <si>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</si>
  <si>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</si>
  <si>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</si>
  <si>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</si>
  <si>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</si>
  <si>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</si>
  <si>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</si>
  <si>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</si>
  <si>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</si>
  <si>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</si>
  <si>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</si>
  <si>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</si>
  <si>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</si>
  <si>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</si>
  <si>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</si>
  <si>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</si>
  <si>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</si>
  <si>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</si>
  <si>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</si>
  <si>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</si>
  <si>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</si>
  <si>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</si>
  <si>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</si>
  <si>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</si>
  <si>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</si>
  <si>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</si>
  <si>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</si>
  <si>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</si>
  <si>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</si>
  <si>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</si>
  <si>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</si>
  <si>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</si>
  <si>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</si>
  <si>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</si>
  <si>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</si>
  <si>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</si>
  <si>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</si>
  <si>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</si>
  <si>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</si>
  <si>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</si>
  <si>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</si>
  <si>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</si>
  <si>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</si>
  <si>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</si>
  <si>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</si>
  <si>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</si>
  <si>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</si>
  <si>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</si>
  <si>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</si>
  <si>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</si>
  <si>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</si>
  <si>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</si>
  <si>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</si>
  <si>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</si>
  <si>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</si>
  <si>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</si>
  <si>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</si>
  <si>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</si>
  <si>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</si>
  <si>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</si>
  <si>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</si>
  <si>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</si>
  <si>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</si>
  <si>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</si>
  <si>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</si>
  <si>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</si>
  <si>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</si>
  <si>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</si>
  <si>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</si>
  <si>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</si>
  <si>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</si>
  <si>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</si>
  <si>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</si>
  <si>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</si>
  <si>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</si>
  <si>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</si>
  <si>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</si>
  <si>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</si>
  <si>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</si>
  <si>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</si>
  <si>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</si>
  <si>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</si>
  <si>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</si>
  <si>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</si>
  <si>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</si>
  <si>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</si>
  <si>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</si>
  <si>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</si>
  <si>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</si>
  <si>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</si>
  <si>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</si>
  <si>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</si>
  <si>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</si>
  <si>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</si>
  <si>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</si>
  <si>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</si>
  <si>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</si>
  <si>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</si>
  <si>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</si>
  <si>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</si>
  <si>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</si>
  <si>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</si>
  <si>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</si>
  <si>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</si>
  <si>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</si>
  <si>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</si>
  <si>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</si>
  <si>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</si>
  <si>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</si>
  <si>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</si>
  <si>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</si>
  <si>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</si>
  <si>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</si>
  <si>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</si>
  <si>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</si>
  <si>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</si>
  <si>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</si>
  <si>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</si>
  <si>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</si>
  <si>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</si>
  <si>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</si>
  <si>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</si>
  <si>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</si>
  <si>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</si>
  <si>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</si>
  <si>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</si>
  <si>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</si>
  <si>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</si>
  <si>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</si>
  <si>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</si>
  <si>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</si>
  <si>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</si>
  <si>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</si>
  <si>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</si>
  <si>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</si>
  <si>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</si>
  <si>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</si>
  <si>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</si>
  <si>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</si>
  <si>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</si>
  <si>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</si>
  <si>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</si>
  <si>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</si>
  <si>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</si>
  <si>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</si>
  <si>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</si>
  <si>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</si>
  <si>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</si>
  <si>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</si>
  <si>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</si>
  <si>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</si>
  <si>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</si>
  <si>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</si>
  <si>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</si>
  <si>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</si>
  <si>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</si>
  <si>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</si>
  <si>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</si>
  <si>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</si>
  <si>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</si>
  <si>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</si>
  <si>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</si>
  <si>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</si>
  <si>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</si>
  <si>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</si>
  <si>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</si>
  <si>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</si>
  <si>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</si>
  <si>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</si>
  <si>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</si>
  <si>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</si>
  <si>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</si>
  <si>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</si>
  <si>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</si>
  <si>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</si>
  <si>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</si>
  <si>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</si>
  <si>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</si>
  <si>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</si>
  <si>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</si>
  <si>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</si>
  <si>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</si>
  <si>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</si>
  <si>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</si>
  <si>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</si>
  <si>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</si>
  <si>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</si>
  <si>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</si>
  <si>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</si>
  <si>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</si>
  <si>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</si>
  <si>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</si>
  <si>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</si>
  <si>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</si>
  <si>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</si>
  <si>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</si>
  <si>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</si>
  <si>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</si>
  <si>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</si>
  <si>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</si>
  <si>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</si>
  <si>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</si>
  <si>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</si>
  <si>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</si>
  <si>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</si>
  <si>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</si>
  <si>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</si>
  <si>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</si>
  <si>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</si>
  <si>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</si>
  <si>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</si>
  <si>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</si>
  <si>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</si>
  <si>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</si>
  <si>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</si>
  <si>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</si>
  <si>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</si>
  <si>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</si>
  <si>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</si>
  <si>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</si>
  <si>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</si>
  <si>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</si>
  <si>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</si>
  <si>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</si>
  <si>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</si>
  <si>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</si>
  <si>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</si>
  <si>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</si>
  <si>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</si>
  <si>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</si>
  <si>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</si>
  <si>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</si>
  <si>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</si>
  <si>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</si>
  <si>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</si>
  <si>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</si>
  <si>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</si>
  <si>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</si>
  <si>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</si>
  <si>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</si>
  <si>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</si>
  <si>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</si>
  <si>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</si>
  <si>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</si>
  <si>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</si>
  <si>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</si>
  <si>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</si>
  <si>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</si>
  <si>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</si>
  <si>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</si>
  <si>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</si>
  <si>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</si>
  <si>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</si>
  <si>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</si>
  <si>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</si>
  <si>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</si>
  <si>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</si>
  <si>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</si>
  <si>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</si>
  <si>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</si>
  <si>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</si>
  <si>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</si>
  <si>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</si>
  <si>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</si>
  <si>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</si>
  <si>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</si>
  <si>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</si>
  <si>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</si>
  <si>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</si>
  <si>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</si>
  <si>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</si>
  <si>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</si>
  <si>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</si>
  <si>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</si>
  <si>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</si>
  <si>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</si>
  <si>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</si>
  <si>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</si>
  <si>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</si>
  <si>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</si>
  <si>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</si>
  <si>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</si>
  <si>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</si>
  <si>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</si>
  <si>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</si>
  <si>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</si>
  <si>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</si>
  <si>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</si>
  <si>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</si>
  <si>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</si>
  <si>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</si>
  <si>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</si>
  <si>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</si>
  <si>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</si>
  <si>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</si>
  <si>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</si>
  <si>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</si>
  <si>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</si>
  <si>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</si>
  <si>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</si>
  <si>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</si>
  <si>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</si>
  <si>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</si>
  <si>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</si>
  <si>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</si>
  <si>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</si>
  <si>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</si>
  <si>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</si>
  <si>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</si>
  <si>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</si>
  <si>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</si>
  <si>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</si>
  <si>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</si>
  <si>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</si>
  <si>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</si>
  <si>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</si>
  <si>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</si>
  <si>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</si>
  <si>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</si>
  <si>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</si>
  <si>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</si>
  <si>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</si>
  <si>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</si>
  <si>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</si>
  <si>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</si>
  <si>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</si>
  <si>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</si>
  <si>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</si>
  <si>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</si>
  <si>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</si>
  <si>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</si>
  <si>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</si>
  <si>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</si>
  <si>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</si>
  <si>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</si>
  <si>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</si>
  <si>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</si>
  <si>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</si>
  <si>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</si>
  <si>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</si>
  <si>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</si>
  <si>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</si>
  <si>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</si>
  <si>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</si>
  <si>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</si>
  <si>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</si>
  <si>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</si>
  <si>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</si>
  <si>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</si>
  <si>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</si>
  <si>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</si>
  <si>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</si>
  <si>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</si>
  <si>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</si>
  <si>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</si>
  <si>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</si>
  <si>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</si>
  <si>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</si>
  <si>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</si>
  <si>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</si>
  <si>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</si>
  <si>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</si>
  <si>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</si>
  <si>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</si>
  <si>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</si>
  <si>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</si>
  <si>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</si>
  <si>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</si>
  <si>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</si>
  <si>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</si>
  <si>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</si>
  <si>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</si>
  <si>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</si>
  <si>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</si>
  <si>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</si>
  <si>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</si>
  <si>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</si>
  <si>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</si>
  <si>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</si>
  <si>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</si>
  <si>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</si>
  <si>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</si>
  <si>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</si>
  <si>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</si>
  <si>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</si>
  <si>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</si>
  <si>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</si>
  <si>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</si>
  <si>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</si>
  <si>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</si>
  <si>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</si>
  <si>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</si>
  <si>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</si>
  <si>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</si>
  <si>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</si>
  <si>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</si>
  <si>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</si>
  <si>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</si>
  <si>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</si>
  <si>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</si>
  <si>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</si>
  <si>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</si>
  <si>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</si>
  <si>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</si>
  <si>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</si>
  <si>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</si>
  <si>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</si>
  <si>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</si>
  <si>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</si>
  <si>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</si>
  <si>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</si>
  <si>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</si>
  <si>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</si>
  <si>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</si>
  <si>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</si>
  <si>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</si>
  <si>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</si>
  <si>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</si>
  <si>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</si>
  <si>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</si>
  <si>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</si>
  <si>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</si>
  <si>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</si>
  <si>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</si>
  <si>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</si>
  <si>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</si>
  <si>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</si>
  <si>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</si>
  <si>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</si>
  <si>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</si>
  <si>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</si>
  <si>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</si>
  <si>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</si>
  <si>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</si>
  <si>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</si>
  <si>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</si>
  <si>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</si>
  <si>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</si>
  <si>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</si>
  <si>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</si>
  <si>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</si>
  <si>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</si>
  <si>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</si>
  <si>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</si>
  <si>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</si>
  <si>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</si>
  <si>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</si>
  <si>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</si>
  <si>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</si>
  <si>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</si>
  <si>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</si>
  <si>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</si>
  <si>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</si>
  <si>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</si>
  <si>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</si>
  <si>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</si>
  <si>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</si>
  <si>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</si>
  <si>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</si>
  <si>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</si>
  <si>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</si>
  <si>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</si>
  <si>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</si>
  <si>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</si>
  <si>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</si>
  <si>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</si>
  <si>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</si>
  <si>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</si>
  <si>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</si>
  <si>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</si>
  <si>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</si>
  <si>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</si>
  <si>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</si>
  <si>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</si>
  <si>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</si>
  <si>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</si>
  <si>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</si>
  <si>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</si>
  <si>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</si>
  <si>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</si>
  <si>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</si>
  <si>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</si>
  <si>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</si>
  <si>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</si>
  <si>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</si>
  <si>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</si>
  <si>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</si>
  <si>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</si>
  <si>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</si>
  <si>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</si>
  <si>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</si>
  <si>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</si>
  <si>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</si>
  <si>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</si>
  <si>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</si>
  <si>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</si>
  <si>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</si>
  <si>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</si>
  <si>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</si>
  <si>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</si>
  <si>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</si>
  <si>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</si>
  <si>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</si>
  <si>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</si>
  <si>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</si>
  <si>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</si>
  <si>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</si>
  <si>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</si>
  <si>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</si>
  <si>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</si>
  <si>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</si>
  <si>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</si>
  <si>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</si>
  <si>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</si>
  <si>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</si>
  <si>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</si>
  <si>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</si>
  <si>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</si>
  <si>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</si>
  <si>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</si>
  <si>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</si>
  <si>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</si>
  <si>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</si>
  <si>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</si>
  <si>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</si>
  <si>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</si>
  <si>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</si>
  <si>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</si>
  <si>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</si>
  <si>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</si>
  <si>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</si>
  <si>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</si>
  <si>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</si>
  <si>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</si>
  <si>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</si>
  <si>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</si>
  <si>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</si>
  <si>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</si>
  <si>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</si>
  <si>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</si>
  <si>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</si>
  <si>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</si>
  <si>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</si>
  <si>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</si>
  <si>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</si>
  <si>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</si>
  <si>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</si>
  <si>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</si>
  <si>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</si>
  <si>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</si>
  <si>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</si>
  <si>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</si>
  <si>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</si>
  <si>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</si>
  <si>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</si>
  <si>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</si>
  <si>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</si>
  <si>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</si>
  <si>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</si>
  <si>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</si>
  <si>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</si>
  <si>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</si>
  <si>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</si>
  <si>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</si>
  <si>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</si>
  <si>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</si>
  <si>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</si>
  <si>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</si>
  <si>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</si>
  <si>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</si>
  <si>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</si>
  <si>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</si>
  <si>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</si>
  <si>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</si>
  <si>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</si>
  <si>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</si>
  <si>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</si>
  <si>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</si>
  <si>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</si>
  <si>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</si>
  <si>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</si>
  <si>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</si>
  <si>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</si>
  <si>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</si>
  <si>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</si>
  <si>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</si>
  <si>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</si>
  <si>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</si>
  <si>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</si>
  <si>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</si>
  <si>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</si>
  <si>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</si>
  <si>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</si>
  <si>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</si>
  <si>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</si>
  <si>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</si>
  <si>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</si>
  <si>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</si>
  <si>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</si>
  <si>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</si>
  <si>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</si>
  <si>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</si>
  <si>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</si>
  <si>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</si>
  <si>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</si>
  <si>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</si>
  <si>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</si>
  <si>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</si>
  <si>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</si>
  <si>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</si>
  <si>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</si>
  <si>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</si>
  <si>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</si>
  <si>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</si>
  <si>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</si>
  <si>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</si>
  <si>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</si>
  <si>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</si>
  <si>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</si>
  <si>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</si>
  <si>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</si>
  <si>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</si>
  <si>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</si>
  <si>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</si>
  <si>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</si>
  <si>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</si>
  <si>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</si>
  <si>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</si>
  <si>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</si>
  <si>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</si>
  <si>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</si>
  <si>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</si>
  <si>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</si>
  <si>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</si>
  <si>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</si>
  <si>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</si>
  <si>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</si>
  <si>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</si>
  <si>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</si>
  <si>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</si>
  <si>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</si>
  <si>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</si>
  <si>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</si>
  <si>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</si>
  <si>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</si>
  <si>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</si>
  <si>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</si>
  <si>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</si>
  <si>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</si>
  <si>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</si>
  <si>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</si>
  <si>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</si>
  <si>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</si>
  <si>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</si>
  <si>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</si>
  <si>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</si>
  <si>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</si>
  <si>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</si>
  <si>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</si>
  <si>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</si>
  <si>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</si>
  <si>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</si>
  <si>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</si>
  <si>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</si>
  <si>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</si>
  <si>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</si>
  <si>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</si>
  <si>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</si>
  <si>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</si>
  <si>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</si>
  <si>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</si>
  <si>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</si>
  <si>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</si>
  <si>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</si>
  <si>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</si>
  <si>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</si>
  <si>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</si>
  <si>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</si>
  <si>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</si>
  <si>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</si>
  <si>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</si>
  <si>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</si>
  <si>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</si>
  <si>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</si>
  <si>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</si>
  <si>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</si>
  <si>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</si>
  <si>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</si>
  <si>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</si>
  <si>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</si>
  <si>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</si>
  <si>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</si>
  <si>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</si>
  <si>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</si>
  <si>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</si>
  <si>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</si>
  <si>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</si>
  <si>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</si>
  <si>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</si>
  <si>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</si>
  <si>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</si>
  <si>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</si>
  <si>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</si>
  <si>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</si>
  <si>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</si>
  <si>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</si>
  <si>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</si>
  <si>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</si>
  <si>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</si>
  <si>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</si>
  <si>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</si>
  <si>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</si>
  <si>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</si>
  <si>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</si>
  <si>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</si>
  <si>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</si>
  <si>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</si>
  <si>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</si>
  <si>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</si>
  <si>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</si>
  <si>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</si>
  <si>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</si>
  <si>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</si>
  <si>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</si>
  <si>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</si>
  <si>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</si>
  <si>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</si>
  <si>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</si>
  <si>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</si>
  <si>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</si>
  <si>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</si>
  <si>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</si>
  <si>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</si>
  <si>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</si>
  <si>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</si>
  <si>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</si>
  <si>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</si>
  <si>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</si>
  <si>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</si>
  <si>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</si>
  <si>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</si>
  <si>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</si>
  <si>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</si>
  <si>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</si>
  <si>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</si>
  <si>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</si>
  <si>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</si>
  <si>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</si>
  <si>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</si>
  <si>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</si>
  <si>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</si>
  <si>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</si>
  <si>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</si>
  <si>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</si>
  <si>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</si>
  <si>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</si>
  <si>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</si>
  <si>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</si>
  <si>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</si>
  <si>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</si>
  <si>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</si>
  <si>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</si>
  <si>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</si>
  <si>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</si>
  <si>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</si>
  <si>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</si>
  <si>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</si>
  <si>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</si>
  <si>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</si>
  <si>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</si>
  <si>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</si>
  <si>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</si>
  <si>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</si>
  <si>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</si>
  <si>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</si>
  <si>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</si>
  <si>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</si>
  <si>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</si>
  <si>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</si>
  <si>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</si>
  <si>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</si>
  <si>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</si>
  <si>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</si>
  <si>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</si>
  <si>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</si>
  <si>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</si>
  <si>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</si>
  <si>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</si>
  <si>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</si>
  <si>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</si>
  <si>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</si>
  <si>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</si>
  <si>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</si>
  <si>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</si>
  <si>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</si>
  <si>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</si>
  <si>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</si>
  <si>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</si>
  <si>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</si>
  <si>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</si>
  <si>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</si>
  <si>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</si>
  <si>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</si>
  <si>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</si>
  <si>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</si>
  <si>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</si>
  <si>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</si>
  <si>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</si>
  <si>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</si>
  <si>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</si>
  <si>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</si>
  <si>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</si>
  <si>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</si>
  <si>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</si>
  <si>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</si>
  <si>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</si>
  <si>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</si>
  <si>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</si>
  <si>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</si>
  <si>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</si>
  <si>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</si>
  <si>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</si>
  <si>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</si>
  <si>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</si>
  <si>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</si>
  <si>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</si>
  <si>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</si>
  <si>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</si>
  <si>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</si>
  <si>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</si>
  <si>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</si>
  <si>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</si>
  <si>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</si>
  <si>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</si>
  <si>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</si>
  <si>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</si>
  <si>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</si>
  <si>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</si>
  <si>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</si>
  <si>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</si>
  <si>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</si>
  <si>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</si>
  <si>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</si>
  <si>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</si>
  <si>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</si>
  <si>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</si>
  <si>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</si>
  <si>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</si>
  <si>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</si>
  <si>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</si>
  <si>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</si>
  <si>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</si>
  <si>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</si>
  <si>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</si>
  <si>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</si>
  <si>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</si>
  <si>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</si>
  <si>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</si>
  <si>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</si>
  <si>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</si>
  <si>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</si>
  <si>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</si>
  <si>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</si>
  <si>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</si>
  <si>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</si>
  <si>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</si>
  <si>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</si>
  <si>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</si>
  <si>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</si>
  <si>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</si>
  <si>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</si>
  <si>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</si>
  <si>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</si>
  <si>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</si>
  <si>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</si>
  <si>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</si>
  <si>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</si>
  <si>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</si>
  <si>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</si>
  <si>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</si>
  <si>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</si>
  <si>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</si>
  <si>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</si>
  <si>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</si>
  <si>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</si>
  <si>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</si>
  <si>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</si>
  <si>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</si>
  <si>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</si>
  <si>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</si>
  <si>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</si>
  <si>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</si>
  <si>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</si>
  <si>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</si>
  <si>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</si>
  <si>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</si>
  <si>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</si>
  <si>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</si>
  <si>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</si>
  <si>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</si>
  <si>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</si>
  <si>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</si>
  <si>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</si>
  <si>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</si>
  <si>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</si>
  <si>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</si>
  <si>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</si>
  <si>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</si>
  <si>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</si>
  <si>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</si>
  <si>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</si>
  <si>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</si>
  <si>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</si>
  <si>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</si>
  <si>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</si>
  <si>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</si>
  <si>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</si>
  <si>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</si>
  <si>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</si>
  <si>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</si>
  <si>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</si>
  <si>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</si>
  <si>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</si>
  <si>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</si>
  <si>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</si>
  <si>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</si>
  <si>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</si>
  <si>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</si>
  <si>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</si>
  <si>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</si>
  <si>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</si>
  <si>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</si>
  <si>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</si>
  <si>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</si>
  <si>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</si>
  <si>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</si>
  <si>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</si>
  <si>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</si>
  <si>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</si>
  <si>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</si>
  <si>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</si>
  <si>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</si>
  <si>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</si>
  <si>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</si>
  <si>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</si>
  <si>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</si>
  <si>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</si>
  <si>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</si>
  <si>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</si>
  <si>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</si>
  <si>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</si>
  <si>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</si>
  <si>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</si>
  <si>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</si>
  <si>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</si>
  <si>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</si>
  <si>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</si>
  <si>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</si>
  <si>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</si>
  <si>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</si>
  <si>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</si>
  <si>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</si>
  <si>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</si>
  <si>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</si>
  <si>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</si>
  <si>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</si>
  <si>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</si>
  <si>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</si>
  <si>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</si>
  <si>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</si>
  <si>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</si>
  <si>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</si>
  <si>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</si>
  <si>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</si>
  <si>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</si>
  <si>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</si>
  <si>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</si>
  <si>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</si>
  <si>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</si>
  <si>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</si>
  <si>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</si>
  <si>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</si>
  <si>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</si>
  <si>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</si>
  <si>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</si>
  <si>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</si>
  <si>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</si>
  <si>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</si>
  <si>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</si>
  <si>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</si>
  <si>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</si>
  <si>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</si>
  <si>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</si>
  <si>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</si>
  <si>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</si>
  <si>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</si>
  <si>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</si>
  <si>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</si>
  <si>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</si>
  <si>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</si>
  <si>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</si>
  <si>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</si>
  <si>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</si>
  <si>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</si>
  <si>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</si>
  <si>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</si>
  <si>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</si>
  <si>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</si>
  <si>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</si>
  <si>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</si>
  <si>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</si>
  <si>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</si>
  <si>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</si>
  <si>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</si>
  <si>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</si>
  <si>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</si>
  <si>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</si>
  <si>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</si>
  <si>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</si>
  <si>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</si>
  <si>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</si>
  <si>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</si>
  <si>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</si>
  <si>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</si>
  <si>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</si>
  <si>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</si>
  <si>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</si>
  <si>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</si>
  <si>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</si>
  <si>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</si>
  <si>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</si>
  <si>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</si>
  <si>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</si>
  <si>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</si>
  <si>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</si>
  <si>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</si>
  <si>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</si>
  <si>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</si>
  <si>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</si>
  <si>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</si>
  <si>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</si>
  <si>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</si>
  <si>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</si>
  <si>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</si>
  <si>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</si>
  <si>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</si>
  <si>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</si>
  <si>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</si>
  <si>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</si>
  <si>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</si>
  <si>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</si>
  <si>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</si>
  <si>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</si>
  <si>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</si>
  <si>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</si>
  <si>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</si>
  <si>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</si>
  <si>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</si>
  <si>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</si>
  <si>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</si>
  <si>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</si>
  <si>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</si>
  <si>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</si>
  <si>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</si>
  <si>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</si>
  <si>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</si>
  <si>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</si>
  <si>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</si>
  <si>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</si>
  <si>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</si>
  <si>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</si>
  <si>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</si>
  <si>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</si>
  <si>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</si>
  <si>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</si>
  <si>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</si>
  <si>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</si>
  <si>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</si>
  <si>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</si>
  <si>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</si>
  <si>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</si>
  <si>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</si>
  <si>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</si>
  <si>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</si>
  <si>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</si>
  <si>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</si>
  <si>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</si>
  <si>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</si>
  <si>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</si>
  <si>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</si>
  <si>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</si>
  <si>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</si>
  <si>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</si>
  <si>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</si>
  <si>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</si>
  <si>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</si>
  <si>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</si>
  <si>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</si>
  <si>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</si>
  <si>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</si>
  <si>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</si>
  <si>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</si>
  <si>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</si>
  <si>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</si>
  <si>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</si>
  <si>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</si>
  <si>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</si>
  <si>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</si>
  <si>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</si>
  <si>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</si>
  <si>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</si>
  <si>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</si>
  <si>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</si>
  <si>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</si>
  <si>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</si>
  <si>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</si>
  <si>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</si>
  <si>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</si>
  <si>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</si>
  <si>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</si>
  <si>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</si>
  <si>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</si>
  <si>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</si>
  <si>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</si>
  <si>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</si>
  <si>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</si>
  <si>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</si>
  <si>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</si>
  <si>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</si>
  <si>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</si>
  <si>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</si>
  <si>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</si>
  <si>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</si>
  <si>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</si>
  <si>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</si>
  <si>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</si>
  <si>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</si>
  <si>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</si>
  <si>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</si>
  <si>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</si>
  <si>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</si>
  <si>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</si>
  <si>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</si>
  <si>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</si>
  <si>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</si>
  <si>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</si>
  <si>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</si>
  <si>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</si>
  <si>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</si>
  <si>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</si>
  <si>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</si>
  <si>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</si>
  <si>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</si>
  <si>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</si>
  <si>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</si>
  <si>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</si>
  <si>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</si>
  <si>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</si>
  <si>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</si>
  <si>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</si>
  <si>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</si>
  <si>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</si>
  <si>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</si>
  <si>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</si>
  <si>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</si>
  <si>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</si>
  <si>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</si>
  <si>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</si>
  <si>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</si>
  <si>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</si>
  <si>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</si>
  <si>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</si>
  <si>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</si>
  <si>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</si>
  <si>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</si>
  <si>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</si>
  <si>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</si>
  <si>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</si>
  <si>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</si>
  <si>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</si>
  <si>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</si>
  <si>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</si>
  <si>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</si>
  <si>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</si>
  <si>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</si>
  <si>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</si>
  <si>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</si>
  <si>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</si>
  <si>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</si>
  <si>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</si>
  <si>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</si>
  <si>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</si>
  <si>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</si>
  <si>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</si>
  <si>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</si>
  <si>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</si>
  <si>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</si>
  <si>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</si>
  <si>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</si>
  <si>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</si>
  <si>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</si>
  <si>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</si>
  <si>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</si>
  <si>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</si>
  <si>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</si>
  <si>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</si>
  <si>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</si>
  <si>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</si>
  <si>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</si>
  <si>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</si>
  <si>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</si>
  <si>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</si>
  <si>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</si>
  <si>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</si>
  <si>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</si>
  <si>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</si>
  <si>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</si>
  <si>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</si>
  <si>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</si>
  <si>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</si>
  <si>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</si>
  <si>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</si>
  <si>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</si>
  <si>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</si>
  <si>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</si>
  <si>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</si>
  <si>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</si>
  <si>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</si>
  <si>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</si>
  <si>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</si>
  <si>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</si>
  <si>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</si>
  <si>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</si>
  <si>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</si>
  <si>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</si>
  <si>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</si>
  <si>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</si>
  <si>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</si>
  <si>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</si>
  <si>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</si>
  <si>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</si>
  <si>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</si>
  <si>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</si>
  <si>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</si>
  <si>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</si>
  <si>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</si>
  <si>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</si>
  <si>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</si>
  <si>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</si>
  <si>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</si>
  <si>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</si>
  <si>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</si>
  <si>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</si>
  <si>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</si>
  <si>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</si>
  <si>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</si>
  <si>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</si>
  <si>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</si>
  <si>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</si>
  <si>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</si>
  <si>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</si>
  <si>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</si>
  <si>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</si>
  <si>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</si>
  <si>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</si>
  <si>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</si>
  <si>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</si>
  <si>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</si>
  <si>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</si>
  <si>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</si>
  <si>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</si>
  <si>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</si>
  <si>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</si>
  <si>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</si>
  <si>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</si>
  <si>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</si>
  <si>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</si>
  <si>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</si>
  <si>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</si>
  <si>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</si>
  <si>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</si>
  <si>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</si>
  <si>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</si>
  <si>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</si>
  <si>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</si>
  <si>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</si>
  <si>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</si>
  <si>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</si>
  <si>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</si>
  <si>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</si>
  <si>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</si>
  <si>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</si>
  <si>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</si>
  <si>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</si>
  <si>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</si>
  <si>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</si>
  <si>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</si>
  <si>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</si>
  <si>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</si>
  <si>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</si>
  <si>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</si>
  <si>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</si>
  <si>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</si>
  <si>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</si>
  <si>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</si>
  <si>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</si>
  <si>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</si>
  <si>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</si>
  <si>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</si>
  <si>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</si>
  <si>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</si>
  <si>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</si>
  <si>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</si>
  <si>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</si>
  <si>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</si>
  <si>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</si>
  <si>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</si>
  <si>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</si>
  <si>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</si>
  <si>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</si>
  <si>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</si>
  <si>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</si>
  <si>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</si>
  <si>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</si>
  <si>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</si>
  <si>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</si>
  <si>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</si>
  <si>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</si>
  <si>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</si>
  <si>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</si>
  <si>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</si>
  <si>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</si>
  <si>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</si>
  <si>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</si>
  <si>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</si>
  <si>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</si>
  <si>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</si>
  <si>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</si>
  <si>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</si>
  <si>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</si>
  <si>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</si>
  <si>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</si>
  <si>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</si>
  <si>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</si>
  <si>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</si>
  <si>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</si>
  <si>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</si>
  <si>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</si>
  <si>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</si>
  <si>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</si>
  <si>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</si>
  <si>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</si>
  <si>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</si>
  <si>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</si>
  <si>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</si>
  <si>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</si>
  <si>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</si>
  <si>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</si>
  <si>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</si>
  <si>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</si>
  <si>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</si>
  <si>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</si>
  <si>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</si>
  <si>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</si>
  <si>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</si>
  <si>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</si>
  <si>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</si>
  <si>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</si>
  <si>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</si>
  <si>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</si>
  <si>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</si>
  <si>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</si>
  <si>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</si>
  <si>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</si>
  <si>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</si>
  <si>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</si>
  <si>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</si>
  <si>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</si>
  <si>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</si>
  <si>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</si>
  <si>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</si>
  <si>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</si>
  <si>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</si>
  <si>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</si>
  <si>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</si>
  <si>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</si>
  <si>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</si>
  <si>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</si>
  <si>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</si>
  <si>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</si>
  <si>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</si>
  <si>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</si>
  <si>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</si>
  <si>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</si>
  <si>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</si>
  <si>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</si>
  <si>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</si>
  <si>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</si>
  <si>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</si>
  <si>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</si>
  <si>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</si>
  <si>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</si>
  <si>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</si>
  <si>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</si>
  <si>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</si>
  <si>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</si>
  <si>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</si>
  <si>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</si>
  <si>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</si>
  <si>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</si>
  <si>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</si>
  <si>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</si>
  <si>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</si>
  <si>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</si>
  <si>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</si>
  <si>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</si>
  <si>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</si>
  <si>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</si>
  <si>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</si>
  <si>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</si>
  <si>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</si>
  <si>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</si>
  <si>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</si>
  <si>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</si>
  <si>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</si>
  <si>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</si>
  <si>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</si>
  <si>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</si>
  <si>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</si>
  <si>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</si>
  <si>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</si>
  <si>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</si>
  <si>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</si>
  <si>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</si>
  <si>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</si>
  <si>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</si>
  <si>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</si>
  <si>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</si>
  <si>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</si>
  <si>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</si>
  <si>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</si>
  <si>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</si>
  <si>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</si>
  <si>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</si>
  <si>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</si>
  <si>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</si>
  <si>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</si>
  <si>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</si>
  <si>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</si>
  <si>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</si>
  <si>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</si>
  <si>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</si>
  <si>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</si>
  <si>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</si>
  <si>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</si>
  <si>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</si>
  <si>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</si>
  <si>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</si>
  <si>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</si>
  <si>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</si>
  <si>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</si>
  <si>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</si>
  <si>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</si>
  <si>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</si>
  <si>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</si>
  <si>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</si>
  <si>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</si>
  <si>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</si>
  <si>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</si>
  <si>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</si>
  <si>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</si>
  <si>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</si>
  <si>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</si>
  <si>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</si>
  <si>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</si>
  <si>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</si>
  <si>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</si>
  <si>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</si>
  <si>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</si>
  <si>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</si>
  <si>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</si>
  <si>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</si>
  <si>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</si>
  <si>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</si>
  <si>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</si>
  <si>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</si>
  <si>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</si>
  <si>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</si>
  <si>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</si>
  <si>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</si>
  <si>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</si>
  <si>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</si>
  <si>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</si>
  <si>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</si>
  <si>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</si>
  <si>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</si>
  <si>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</si>
  <si>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</si>
  <si>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</si>
  <si>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</si>
  <si>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</si>
  <si>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</si>
  <si>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</si>
  <si>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</si>
  <si>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</si>
  <si>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</si>
  <si>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</si>
  <si>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</si>
  <si>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</si>
  <si>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</si>
  <si>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</si>
  <si>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</si>
  <si>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</si>
  <si>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</si>
  <si>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</si>
  <si>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</si>
  <si>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</si>
  <si>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</si>
  <si>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</si>
  <si>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</si>
  <si>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</si>
  <si>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</si>
  <si>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</si>
  <si>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</si>
  <si>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</si>
  <si>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</si>
  <si>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</si>
  <si>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</si>
  <si>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</si>
  <si>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</si>
  <si>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</si>
  <si>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</si>
  <si>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</si>
  <si>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</si>
  <si>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</si>
  <si>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</si>
  <si>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</si>
  <si>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</si>
  <si>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</si>
  <si>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</si>
  <si>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</si>
  <si>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</si>
  <si>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</si>
  <si>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</si>
  <si>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</si>
  <si>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</si>
  <si>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</si>
  <si>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</si>
  <si>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</si>
  <si>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</si>
  <si>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</si>
  <si>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</si>
  <si>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</si>
  <si>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</si>
  <si>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</si>
  <si>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</si>
  <si>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</si>
  <si>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</si>
  <si>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</si>
  <si>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</si>
  <si>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</si>
  <si>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</si>
  <si>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</si>
  <si>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</si>
  <si>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</si>
  <si>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</si>
  <si>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</si>
  <si>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</si>
  <si>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</si>
  <si>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</si>
  <si>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</si>
  <si>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</si>
  <si>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</si>
  <si>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</si>
  <si>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</si>
  <si>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</si>
  <si>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</si>
  <si>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</si>
  <si>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</si>
  <si>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</si>
  <si>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</si>
  <si>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</si>
  <si>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</si>
  <si>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</si>
  <si>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</si>
  <si>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</si>
  <si>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</si>
  <si>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</si>
  <si>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</si>
  <si>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</si>
  <si>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</si>
  <si>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</si>
  <si>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</si>
  <si>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</si>
  <si>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</si>
  <si>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</si>
  <si>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</si>
  <si>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</si>
  <si>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</si>
  <si>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</si>
  <si>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</si>
  <si>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</si>
  <si>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</si>
  <si>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</si>
  <si>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</si>
  <si>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</si>
  <si>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</si>
  <si>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</si>
  <si>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</si>
  <si>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</si>
  <si>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</si>
  <si>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</si>
  <si>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</si>
  <si>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</si>
  <si>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</si>
  <si>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</si>
  <si>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</si>
  <si>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</si>
  <si>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</si>
  <si>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</si>
  <si>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</si>
  <si>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</si>
  <si>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</si>
  <si>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</si>
  <si>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</si>
  <si>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</si>
  <si>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</si>
  <si>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</si>
  <si>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</si>
  <si>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</si>
  <si>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</si>
  <si>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</si>
  <si>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</si>
  <si>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</si>
  <si>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</si>
  <si>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</si>
  <si>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</si>
  <si>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</si>
  <si>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</si>
  <si>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</si>
  <si>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</si>
  <si>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</si>
  <si>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</si>
  <si>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</si>
  <si>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</si>
  <si>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</si>
  <si>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</si>
  <si>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</si>
  <si>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</si>
  <si>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</si>
  <si>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</si>
  <si>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</si>
  <si>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</si>
  <si>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</si>
  <si>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</si>
  <si>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</si>
  <si>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</si>
  <si>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</si>
  <si>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</si>
  <si>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</si>
  <si>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</si>
  <si>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</si>
  <si>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</si>
  <si>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</si>
  <si>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</si>
  <si>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</si>
  <si>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</si>
  <si>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</si>
  <si>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</si>
  <si>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</si>
  <si>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</si>
  <si>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</si>
  <si>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</si>
  <si>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</si>
  <si>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</si>
  <si>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</si>
  <si>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</si>
  <si>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</si>
  <si>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</si>
  <si>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</si>
  <si>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</si>
  <si>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</si>
  <si>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</si>
  <si>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</si>
  <si>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</si>
  <si>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</si>
  <si>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</si>
  <si>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</si>
  <si>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</si>
  <si>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</si>
  <si>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</si>
  <si>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</si>
  <si>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</si>
  <si>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</si>
  <si>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</si>
  <si>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</si>
  <si>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</si>
  <si>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</si>
  <si>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</si>
  <si>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</si>
  <si>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</si>
  <si>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</si>
  <si>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</si>
  <si>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</si>
  <si>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</si>
  <si>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</si>
  <si>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</si>
  <si>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</si>
  <si>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</si>
  <si>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</si>
  <si>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</si>
  <si>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</si>
  <si>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</si>
  <si>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</si>
  <si>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</si>
  <si>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</si>
  <si>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</si>
  <si>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</si>
  <si>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</si>
  <si>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</si>
  <si>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</si>
  <si>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</si>
  <si>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</si>
  <si>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</si>
  <si>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</si>
  <si>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</si>
  <si>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</si>
  <si>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</si>
  <si>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</si>
  <si>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</si>
  <si>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</si>
  <si>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</si>
  <si>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</si>
  <si>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</si>
  <si>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</si>
  <si>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</si>
  <si>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</si>
  <si>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</si>
  <si>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</si>
  <si>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</si>
  <si>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</si>
  <si>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</si>
  <si>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</si>
  <si>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</si>
  <si>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</si>
  <si>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</si>
  <si>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</si>
  <si>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</si>
  <si>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</si>
  <si>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</si>
  <si>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</si>
  <si>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</si>
  <si>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</si>
  <si>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</si>
  <si>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</si>
  <si>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</si>
  <si>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</si>
  <si>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</si>
  <si>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</si>
  <si>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</si>
  <si>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</si>
  <si>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</si>
  <si>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</si>
  <si>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</si>
  <si>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</si>
  <si>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</si>
  <si>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</si>
  <si>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</si>
  <si>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</si>
  <si>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</si>
  <si>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</si>
  <si>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</si>
  <si>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</si>
  <si>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</si>
  <si>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</si>
  <si>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</si>
  <si>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</si>
  <si>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</si>
  <si>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</si>
  <si>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</si>
  <si>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</si>
  <si>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</si>
  <si>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</si>
  <si>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</si>
  <si>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</si>
  <si>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</si>
  <si>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</si>
  <si>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</si>
  <si>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</si>
  <si>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</si>
  <si>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</si>
  <si>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</si>
  <si>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</si>
  <si>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</si>
  <si>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</si>
  <si>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</si>
  <si>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</si>
  <si>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</si>
  <si>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</si>
  <si>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</si>
  <si>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</si>
  <si>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</si>
  <si>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</si>
  <si>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</si>
  <si>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</si>
  <si>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</si>
  <si>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</si>
  <si>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</si>
  <si>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</si>
  <si>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</si>
  <si>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</si>
  <si>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</si>
  <si>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</si>
  <si>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</si>
  <si>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</si>
  <si>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</si>
  <si>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</si>
  <si>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</si>
  <si>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</si>
  <si>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</si>
  <si>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</si>
  <si>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</si>
  <si>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</si>
  <si>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</si>
  <si>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</si>
  <si>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</si>
  <si>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</si>
  <si>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</si>
  <si>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</si>
  <si>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</si>
  <si>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</si>
  <si>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</si>
  <si>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</si>
  <si>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</si>
  <si>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</si>
  <si>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</si>
  <si>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</si>
  <si>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</si>
  <si>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</si>
  <si>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</si>
  <si>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</si>
  <si>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</si>
  <si>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</si>
  <si>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</si>
  <si>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</si>
  <si>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</si>
  <si>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</si>
  <si>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</si>
  <si>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</si>
  <si>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</si>
  <si>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</si>
  <si>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</si>
  <si>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</si>
  <si>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</si>
  <si>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</si>
  <si>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</si>
  <si>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</si>
  <si>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</si>
  <si>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</si>
  <si>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</si>
  <si>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</si>
  <si>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</si>
  <si>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</si>
  <si>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</si>
  <si>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</si>
  <si>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</si>
  <si>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</si>
  <si>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</si>
  <si>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</si>
  <si>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</si>
  <si>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</si>
  <si>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</si>
  <si>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</si>
  <si>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</si>
  <si>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</si>
  <si>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</si>
  <si>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</si>
  <si>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</si>
  <si>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</si>
  <si>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</si>
  <si>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</si>
  <si>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</si>
  <si>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</si>
  <si>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</si>
  <si>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</si>
  <si>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</si>
  <si>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</si>
  <si>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</si>
  <si>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</si>
  <si>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</si>
  <si>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</si>
  <si>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</si>
  <si>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</si>
  <si>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</si>
  <si>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</si>
  <si>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</si>
  <si>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</si>
  <si>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</si>
  <si>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</si>
  <si>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</si>
  <si>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</si>
  <si>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</si>
  <si>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</si>
  <si>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</si>
  <si>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</si>
  <si>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</si>
  <si>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</si>
  <si>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</si>
  <si>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</si>
  <si>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</si>
  <si>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</si>
  <si>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</si>
  <si>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</si>
  <si>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</si>
  <si>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</si>
  <si>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</si>
  <si>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</si>
  <si>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</si>
  <si>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</si>
  <si>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</si>
  <si>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</si>
  <si>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</si>
  <si>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</si>
  <si>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</si>
  <si>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</si>
  <si>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</si>
  <si>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</si>
  <si>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</si>
  <si>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</si>
  <si>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</si>
  <si>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</si>
  <si>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</si>
  <si>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</si>
  <si>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</si>
  <si>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</si>
  <si>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</si>
  <si>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</si>
  <si>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</si>
  <si>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</si>
  <si>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</si>
  <si>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</si>
  <si>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</si>
  <si>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</si>
  <si>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</si>
  <si>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</si>
  <si>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</si>
  <si>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</si>
  <si>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</si>
  <si>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</si>
  <si>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</si>
  <si>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</si>
  <si>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</si>
  <si>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</si>
  <si>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</si>
  <si>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</si>
  <si>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</si>
  <si>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</si>
  <si>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</si>
  <si>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</si>
  <si>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</si>
  <si>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</si>
  <si>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</si>
  <si>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</si>
  <si>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</si>
  <si>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</si>
  <si>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</si>
  <si>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</si>
  <si>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</si>
  <si>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</si>
  <si>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</si>
  <si>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</si>
  <si>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</si>
  <si>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</si>
  <si>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</si>
  <si>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</si>
  <si>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</si>
  <si>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</si>
  <si>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</si>
  <si>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</si>
  <si>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</si>
  <si>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</si>
  <si>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</si>
  <si>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</si>
  <si>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</si>
  <si>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</si>
  <si>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</si>
  <si>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</si>
  <si>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</si>
  <si>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</si>
  <si>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</si>
  <si>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</si>
  <si>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</si>
  <si>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</si>
  <si>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</si>
  <si>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</si>
  <si>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</si>
  <si>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</si>
  <si>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</si>
  <si>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</si>
  <si>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</si>
  <si>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</si>
  <si>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</si>
  <si>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</si>
  <si>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</si>
  <si>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</si>
  <si>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</si>
  <si>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</si>
  <si>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</si>
  <si>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</si>
  <si>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</si>
  <si>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</si>
  <si>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</si>
  <si>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</si>
  <si>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</si>
  <si>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</si>
  <si>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</si>
  <si>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</si>
  <si>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</si>
  <si>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</si>
  <si>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</si>
  <si>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</si>
  <si>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</si>
  <si>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</si>
  <si>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</si>
  <si>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</si>
  <si>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</si>
  <si>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</si>
  <si>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</si>
  <si>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</si>
  <si>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</si>
  <si>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</si>
  <si>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</si>
  <si>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</si>
  <si>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</si>
  <si>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</si>
  <si>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</si>
  <si>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</si>
  <si>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</si>
  <si>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</si>
  <si>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</si>
  <si>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</si>
  <si>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</si>
  <si>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</si>
  <si>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</si>
  <si>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</si>
  <si>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</si>
  <si>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</si>
  <si>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</si>
  <si>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</si>
  <si>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</si>
  <si>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</si>
  <si>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</si>
  <si>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</si>
  <si>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</si>
  <si>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</si>
  <si>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</si>
  <si>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</si>
  <si>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</si>
  <si>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</si>
  <si>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</si>
  <si>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</si>
  <si>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</si>
  <si>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</si>
  <si>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</si>
  <si>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</si>
  <si>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</si>
  <si>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</si>
  <si>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</si>
  <si>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</si>
  <si>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</si>
  <si>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</si>
  <si>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</si>
  <si>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</si>
  <si>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</si>
  <si>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</si>
  <si>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</si>
  <si>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</si>
  <si>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</si>
  <si>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</si>
  <si>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</si>
  <si>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</si>
  <si>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</si>
  <si>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</si>
  <si>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</si>
  <si>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</si>
  <si>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</si>
  <si>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</si>
  <si>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</si>
  <si>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</si>
  <si>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</si>
  <si>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</si>
  <si>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</si>
  <si>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</si>
  <si>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</si>
  <si>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</si>
  <si>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</si>
  <si>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</si>
  <si>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</si>
  <si>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</si>
  <si>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</si>
  <si>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</si>
  <si>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</si>
  <si>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</si>
  <si>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</si>
  <si>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</si>
  <si>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</si>
  <si>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</si>
  <si>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</si>
  <si>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</si>
  <si>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</si>
  <si>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</si>
  <si>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</si>
  <si>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</si>
  <si>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</si>
  <si>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</si>
  <si>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</si>
  <si>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</si>
  <si>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</si>
  <si>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</si>
  <si>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</si>
  <si>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</si>
  <si>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</si>
  <si>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</si>
  <si>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</si>
  <si>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</si>
  <si>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</si>
  <si>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</si>
  <si>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</si>
  <si>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</si>
  <si>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</si>
  <si>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</si>
  <si>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</si>
  <si>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</si>
  <si>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</si>
  <si>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</si>
  <si>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</si>
  <si>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</si>
  <si>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</si>
  <si>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</si>
  <si>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</si>
  <si>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</si>
  <si>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</si>
  <si>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</si>
  <si>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</si>
  <si>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</si>
  <si>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</si>
  <si>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</si>
  <si>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</si>
  <si>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</si>
  <si>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</si>
  <si>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</si>
  <si>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</si>
  <si>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</si>
  <si>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</si>
  <si>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</si>
  <si>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</si>
  <si>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</si>
  <si>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</si>
  <si>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</si>
  <si>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</si>
  <si>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</si>
  <si>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</si>
  <si>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</si>
  <si>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</si>
  <si>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</si>
  <si>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</si>
  <si>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</si>
  <si>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</si>
  <si>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</si>
  <si>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</si>
  <si>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</si>
  <si>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</si>
  <si>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</si>
  <si>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</si>
  <si>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</si>
  <si>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</si>
  <si>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</si>
  <si>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</si>
  <si>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</si>
  <si>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</si>
  <si>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</si>
  <si>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Kycon</t>
  </si>
  <si>
    <t>305 Digital Dr Morgan Hill CA 95037</t>
  </si>
  <si>
    <t>Jill Scarnecchia</t>
  </si>
  <si>
    <t>jill_scarnecchia@kycon.com</t>
  </si>
  <si>
    <t>408-494-0330</t>
  </si>
  <si>
    <t>Operations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</si>
</sst>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charset val="134"/>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cellStyleXfs>
  <cellXfs count="40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6"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6" fontId="26" fillId="0" borderId="52" xfId="574" applyNumberFormat="1" applyFont="1" applyBorder="1" applyAlignment="1">
      <alignment horizontal="center" vertical="top" wrapText="1"/>
    </xf>
    <xf numFmtId="0" fontId="95" fillId="0" borderId="52" xfId="574" applyFont="1" applyBorder="1" applyAlignment="1">
      <alignment horizontal="left" vertical="top" wrapText="1"/>
    </xf>
    <xf numFmtId="0" fontId="77" fillId="0" borderId="0" xfId="828" applyFont="1" applyAlignment="1" applyProtection="1">
      <alignment vertical="center"/>
      <protection locked="0"/>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0"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8"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8"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7" fillId="0" borderId="0" xfId="827" applyFont="1" applyAlignment="1">
      <alignment horizontal="left" vertical="top" wrapText="1"/>
    </xf>
    <xf numFmtId="0" fontId="79" fillId="0" borderId="0" xfId="827" applyFont="1" applyAlignment="1">
      <alignment horizontal="left" vertical="top" wrapText="1"/>
    </xf>
    <xf numFmtId="0" fontId="46" fillId="0" borderId="0" xfId="827" applyFont="1" applyAlignment="1">
      <alignment horizontal="justify" vertical="top"/>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6"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118" fillId="45" borderId="56" xfId="828" applyNumberForma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18" fillId="45" borderId="56" xfId="828" applyFill="1" applyBorder="1" applyAlignment="1" applyProtection="1">
      <alignment horizontal="left" vertical="center" wrapText="1"/>
      <protection locked="0"/>
    </xf>
    <xf numFmtId="0" fontId="11" fillId="45" borderId="11" xfId="828" applyFont="1" applyFill="1" applyBorder="1" applyAlignment="1" applyProtection="1">
      <alignment horizontal="left" vertical="center" wrapText="1"/>
      <protection locked="0"/>
    </xf>
    <xf numFmtId="0" fontId="11" fillId="45" borderId="33" xfId="828"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hidden="1"/>
    </xf>
    <xf numFmtId="49" fontId="18" fillId="45" borderId="25" xfId="0" applyNumberFormat="1" applyFont="1" applyFill="1" applyBorder="1" applyAlignment="1" applyProtection="1">
      <alignment horizontal="left" vertical="center" wrapText="1"/>
      <protection locked="0" hidden="1"/>
    </xf>
    <xf numFmtId="49" fontId="18" fillId="45" borderId="58" xfId="0" applyNumberFormat="1" applyFont="1" applyFill="1" applyBorder="1" applyAlignment="1" applyProtection="1">
      <alignment horizontal="left" vertical="center" wrapText="1"/>
      <protection locked="0" hidden="1"/>
    </xf>
    <xf numFmtId="0" fontId="18" fillId="45" borderId="56" xfId="0" applyFont="1" applyFill="1" applyBorder="1" applyAlignment="1" applyProtection="1">
      <alignment horizontal="left" vertical="center" wrapText="1"/>
      <protection locked="0"/>
    </xf>
    <xf numFmtId="0" fontId="18" fillId="45" borderId="11"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828"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24" fillId="0" borderId="25" xfId="828"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828"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4" fillId="45" borderId="11" xfId="0" applyFont="1" applyFill="1" applyBorder="1" applyAlignment="1">
      <alignment horizontal="left" vertical="center" wrapText="1"/>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828" applyFont="1" applyFill="1" applyBorder="1" applyAlignment="1" applyProtection="1">
      <alignment horizontal="center" vertical="center"/>
      <protection locked="0"/>
    </xf>
    <xf numFmtId="0" fontId="44"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7" builtinId="30" customBuiltin="1"/>
    <cellStyle name="20% - Accent1 2" xfId="6" xr:uid="{00000000-0005-0000-0000-000000000000}"/>
    <cellStyle name="20% - Accent1 2 2" xfId="596" xr:uid="{00000000-0005-0000-0000-000001000000}"/>
    <cellStyle name="20% - Accent1 2 2 2" xfId="759" xr:uid="{00000000-0005-0000-0000-000002000000}"/>
    <cellStyle name="20% - Accent1 2 3" xfId="712" xr:uid="{00000000-0005-0000-0000-000003000000}"/>
    <cellStyle name="20% - Accent1 3" xfId="806" xr:uid="{00000000-0005-0000-0000-000004000000}"/>
    <cellStyle name="20% - Accent2" xfId="691" builtinId="34" customBuiltin="1"/>
    <cellStyle name="20% - Accent2 2" xfId="7" xr:uid="{00000000-0005-0000-0000-000005000000}"/>
    <cellStyle name="20% - Accent2 2 2" xfId="597" xr:uid="{00000000-0005-0000-0000-000006000000}"/>
    <cellStyle name="20% - Accent2 2 2 2" xfId="760" xr:uid="{00000000-0005-0000-0000-000007000000}"/>
    <cellStyle name="20% - Accent2 2 3" xfId="713" xr:uid="{00000000-0005-0000-0000-000008000000}"/>
    <cellStyle name="20% - Accent2 3" xfId="809" xr:uid="{00000000-0005-0000-0000-000009000000}"/>
    <cellStyle name="20% - Accent3" xfId="695" builtinId="38" customBuiltin="1"/>
    <cellStyle name="20% - Accent3 2" xfId="8" xr:uid="{00000000-0005-0000-0000-00000A000000}"/>
    <cellStyle name="20% - Accent3 2 2" xfId="598" xr:uid="{00000000-0005-0000-0000-00000B000000}"/>
    <cellStyle name="20% - Accent3 2 2 2" xfId="761" xr:uid="{00000000-0005-0000-0000-00000C000000}"/>
    <cellStyle name="20% - Accent3 2 3" xfId="714" xr:uid="{00000000-0005-0000-0000-00000D000000}"/>
    <cellStyle name="20% - Accent3 3" xfId="812" xr:uid="{00000000-0005-0000-0000-00000E000000}"/>
    <cellStyle name="20% - Accent4" xfId="699" builtinId="42" customBuiltin="1"/>
    <cellStyle name="20% - Accent4 2" xfId="9" xr:uid="{00000000-0005-0000-0000-00000F000000}"/>
    <cellStyle name="20% - Accent4 2 2" xfId="599" xr:uid="{00000000-0005-0000-0000-000010000000}"/>
    <cellStyle name="20% - Accent4 2 2 2" xfId="762" xr:uid="{00000000-0005-0000-0000-000011000000}"/>
    <cellStyle name="20% - Accent4 2 3" xfId="715" xr:uid="{00000000-0005-0000-0000-000012000000}"/>
    <cellStyle name="20% - Accent4 3" xfId="815" xr:uid="{00000000-0005-0000-0000-000013000000}"/>
    <cellStyle name="20% - Accent5" xfId="703" builtinId="46" customBuiltin="1"/>
    <cellStyle name="20% - Accent5 2" xfId="10" xr:uid="{00000000-0005-0000-0000-000014000000}"/>
    <cellStyle name="20% - Accent5 2 2" xfId="600" xr:uid="{00000000-0005-0000-0000-000015000000}"/>
    <cellStyle name="20% - Accent5 2 2 2" xfId="763" xr:uid="{00000000-0005-0000-0000-000016000000}"/>
    <cellStyle name="20% - Accent5 2 3" xfId="716" xr:uid="{00000000-0005-0000-0000-000017000000}"/>
    <cellStyle name="20% - Accent5 3" xfId="818" xr:uid="{00000000-0005-0000-0000-000018000000}"/>
    <cellStyle name="20% - Accent6" xfId="707" builtinId="50" customBuiltin="1"/>
    <cellStyle name="20% - Accent6 2" xfId="11" xr:uid="{00000000-0005-0000-0000-000019000000}"/>
    <cellStyle name="20% - Accent6 2 2" xfId="601" xr:uid="{00000000-0005-0000-0000-00001A000000}"/>
    <cellStyle name="20% - Accent6 2 2 2" xfId="764" xr:uid="{00000000-0005-0000-0000-00001B000000}"/>
    <cellStyle name="20% - Accent6 2 3" xfId="717" xr:uid="{00000000-0005-0000-0000-00001C000000}"/>
    <cellStyle name="20% - Accent6 3" xfId="821" xr:uid="{00000000-0005-0000-0000-00001D000000}"/>
    <cellStyle name="40% - Accent1" xfId="688" builtinId="31" customBuiltin="1"/>
    <cellStyle name="40% - Accent1 2" xfId="12" xr:uid="{00000000-0005-0000-0000-000024000000}"/>
    <cellStyle name="40% - Accent1 2 2" xfId="602" xr:uid="{00000000-0005-0000-0000-000025000000}"/>
    <cellStyle name="40% - Accent1 2 2 2" xfId="765" xr:uid="{00000000-0005-0000-0000-000026000000}"/>
    <cellStyle name="40% - Accent1 2 3" xfId="718" xr:uid="{00000000-0005-0000-0000-000027000000}"/>
    <cellStyle name="40% - Accent1 3" xfId="807" xr:uid="{00000000-0005-0000-0000-000028000000}"/>
    <cellStyle name="40% - Accent2" xfId="692" builtinId="35" customBuiltin="1"/>
    <cellStyle name="40% - Accent2 2" xfId="13" xr:uid="{00000000-0005-0000-0000-000029000000}"/>
    <cellStyle name="40% - Accent2 2 2" xfId="603" xr:uid="{00000000-0005-0000-0000-00002A000000}"/>
    <cellStyle name="40% - Accent2 2 2 2" xfId="766" xr:uid="{00000000-0005-0000-0000-00002B000000}"/>
    <cellStyle name="40% - Accent2 2 3" xfId="719" xr:uid="{00000000-0005-0000-0000-00002C000000}"/>
    <cellStyle name="40% - Accent2 3" xfId="810" xr:uid="{00000000-0005-0000-0000-00002D000000}"/>
    <cellStyle name="40% - Accent3" xfId="696" builtinId="39" customBuiltin="1"/>
    <cellStyle name="40% - Accent3 2" xfId="14" xr:uid="{00000000-0005-0000-0000-00002E000000}"/>
    <cellStyle name="40% - Accent3 2 2" xfId="604" xr:uid="{00000000-0005-0000-0000-00002F000000}"/>
    <cellStyle name="40% - Accent3 2 2 2" xfId="767" xr:uid="{00000000-0005-0000-0000-000030000000}"/>
    <cellStyle name="40% - Accent3 2 3" xfId="720" xr:uid="{00000000-0005-0000-0000-000031000000}"/>
    <cellStyle name="40% - Accent3 3" xfId="813" xr:uid="{00000000-0005-0000-0000-000032000000}"/>
    <cellStyle name="40% - Accent4" xfId="700" builtinId="43" customBuiltin="1"/>
    <cellStyle name="40% - Accent4 2" xfId="15" xr:uid="{00000000-0005-0000-0000-000033000000}"/>
    <cellStyle name="40% - Accent4 2 2" xfId="605" xr:uid="{00000000-0005-0000-0000-000034000000}"/>
    <cellStyle name="40% - Accent4 2 2 2" xfId="768" xr:uid="{00000000-0005-0000-0000-000035000000}"/>
    <cellStyle name="40% - Accent4 2 3" xfId="721" xr:uid="{00000000-0005-0000-0000-000036000000}"/>
    <cellStyle name="40% - Accent4 3" xfId="816" xr:uid="{00000000-0005-0000-0000-000037000000}"/>
    <cellStyle name="40% - Accent5" xfId="704" builtinId="47" customBuiltin="1"/>
    <cellStyle name="40% - Accent5 2" xfId="16" xr:uid="{00000000-0005-0000-0000-000038000000}"/>
    <cellStyle name="40% - Accent5 2 2" xfId="606" xr:uid="{00000000-0005-0000-0000-000039000000}"/>
    <cellStyle name="40% - Accent5 2 2 2" xfId="769" xr:uid="{00000000-0005-0000-0000-00003A000000}"/>
    <cellStyle name="40% - Accent5 2 3" xfId="722" xr:uid="{00000000-0005-0000-0000-00003B000000}"/>
    <cellStyle name="40% - Accent5 3" xfId="819" xr:uid="{00000000-0005-0000-0000-00003C000000}"/>
    <cellStyle name="40% - Accent6" xfId="708" builtinId="51" customBuiltin="1"/>
    <cellStyle name="40% - Accent6 2" xfId="17" xr:uid="{00000000-0005-0000-0000-00003D000000}"/>
    <cellStyle name="40% - Accent6 2 2" xfId="607" xr:uid="{00000000-0005-0000-0000-00003E000000}"/>
    <cellStyle name="40% - Accent6 2 2 2" xfId="770" xr:uid="{00000000-0005-0000-0000-00003F000000}"/>
    <cellStyle name="40% - Accent6 2 3" xfId="723" xr:uid="{00000000-0005-0000-0000-000040000000}"/>
    <cellStyle name="40% - Accent6 3" xfId="822" xr:uid="{00000000-0005-0000-0000-000041000000}"/>
    <cellStyle name="60% - Accent1" xfId="689" builtinId="32" customBuiltin="1"/>
    <cellStyle name="60% - Accent1 2" xfId="18" xr:uid="{00000000-0005-0000-0000-000048000000}"/>
    <cellStyle name="60% - Accent1 2 2" xfId="608" xr:uid="{00000000-0005-0000-0000-000049000000}"/>
    <cellStyle name="60% - Accent1 3" xfId="808" xr:uid="{00000000-0005-0000-0000-00004A000000}"/>
    <cellStyle name="60% - Accent2" xfId="693" builtinId="36" customBuiltin="1"/>
    <cellStyle name="60% - Accent2 2" xfId="19" xr:uid="{00000000-0005-0000-0000-00004B000000}"/>
    <cellStyle name="60% - Accent2 2 2" xfId="609" xr:uid="{00000000-0005-0000-0000-00004C000000}"/>
    <cellStyle name="60% - Accent2 3" xfId="811" xr:uid="{00000000-0005-0000-0000-00004D000000}"/>
    <cellStyle name="60% - Accent3" xfId="697" builtinId="40" customBuiltin="1"/>
    <cellStyle name="60% - Accent3 2" xfId="20" xr:uid="{00000000-0005-0000-0000-00004E000000}"/>
    <cellStyle name="60% - Accent3 2 2" xfId="610" xr:uid="{00000000-0005-0000-0000-00004F000000}"/>
    <cellStyle name="60% - Accent3 3" xfId="814" xr:uid="{00000000-0005-0000-0000-000050000000}"/>
    <cellStyle name="60% - Accent4" xfId="701" builtinId="44" customBuiltin="1"/>
    <cellStyle name="60% - Accent4 2" xfId="21" xr:uid="{00000000-0005-0000-0000-000051000000}"/>
    <cellStyle name="60% - Accent4 2 2" xfId="611" xr:uid="{00000000-0005-0000-0000-000052000000}"/>
    <cellStyle name="60% - Accent4 3" xfId="817" xr:uid="{00000000-0005-0000-0000-000053000000}"/>
    <cellStyle name="60% - Accent5" xfId="705" builtinId="48" customBuiltin="1"/>
    <cellStyle name="60% - Accent5 2" xfId="22" xr:uid="{00000000-0005-0000-0000-000054000000}"/>
    <cellStyle name="60% - Accent5 2 2" xfId="612" xr:uid="{00000000-0005-0000-0000-000055000000}"/>
    <cellStyle name="60% - Accent5 3" xfId="820" xr:uid="{00000000-0005-0000-0000-000056000000}"/>
    <cellStyle name="60% - Accent6" xfId="709" builtinId="52" customBuiltin="1"/>
    <cellStyle name="60% - Accent6 2" xfId="23" xr:uid="{00000000-0005-0000-0000-000057000000}"/>
    <cellStyle name="60% - Accent6 2 2" xfId="613" xr:uid="{00000000-0005-0000-0000-000058000000}"/>
    <cellStyle name="60% - Accent6 3" xfId="823" xr:uid="{00000000-0005-0000-0000-000059000000}"/>
    <cellStyle name="Accent1" xfId="686" builtinId="29" customBuiltin="1"/>
    <cellStyle name="Accent1 2" xfId="24" xr:uid="{00000000-0005-0000-0000-000060000000}"/>
    <cellStyle name="Accent1 2 2" xfId="614" xr:uid="{00000000-0005-0000-0000-000061000000}"/>
    <cellStyle name="Accent2" xfId="690" builtinId="33" customBuiltin="1"/>
    <cellStyle name="Accent2 2" xfId="25" xr:uid="{00000000-0005-0000-0000-000062000000}"/>
    <cellStyle name="Accent2 2 2" xfId="615" xr:uid="{00000000-0005-0000-0000-000063000000}"/>
    <cellStyle name="Accent3" xfId="694" builtinId="37" customBuiltin="1"/>
    <cellStyle name="Accent3 2" xfId="26" xr:uid="{00000000-0005-0000-0000-000064000000}"/>
    <cellStyle name="Accent3 2 2" xfId="616" xr:uid="{00000000-0005-0000-0000-000065000000}"/>
    <cellStyle name="Accent4" xfId="698" builtinId="41" customBuiltin="1"/>
    <cellStyle name="Accent4 2" xfId="27" xr:uid="{00000000-0005-0000-0000-000066000000}"/>
    <cellStyle name="Accent4 2 2" xfId="617" xr:uid="{00000000-0005-0000-0000-000067000000}"/>
    <cellStyle name="Accent5" xfId="702" builtinId="45" customBuiltin="1"/>
    <cellStyle name="Accent5 2" xfId="28" xr:uid="{00000000-0005-0000-0000-000068000000}"/>
    <cellStyle name="Accent5 2 2" xfId="618" xr:uid="{00000000-0005-0000-0000-000069000000}"/>
    <cellStyle name="Accent6" xfId="706" builtinId="49" customBuiltin="1"/>
    <cellStyle name="Accent6 2" xfId="29" xr:uid="{00000000-0005-0000-0000-00006A000000}"/>
    <cellStyle name="Accent6 2 2" xfId="619" xr:uid="{00000000-0005-0000-0000-00006B000000}"/>
    <cellStyle name="Bad" xfId="676" builtinId="27" customBuiltin="1"/>
    <cellStyle name="Bad 2" xfId="30" xr:uid="{00000000-0005-0000-0000-00006C000000}"/>
    <cellStyle name="Bad 2 2" xfId="620" xr:uid="{00000000-0005-0000-0000-00006D000000}"/>
    <cellStyle name="Bad 3" xfId="31" xr:uid="{00000000-0005-0000-0000-00006E000000}"/>
    <cellStyle name="Bad 3 2" xfId="621" xr:uid="{00000000-0005-0000-0000-00006F000000}"/>
    <cellStyle name="Calculation" xfId="680" builtinId="22" customBuiltin="1"/>
    <cellStyle name="Calculation 2" xfId="32" xr:uid="{00000000-0005-0000-0000-000070000000}"/>
    <cellStyle name="Calculation 2 2" xfId="622" xr:uid="{00000000-0005-0000-0000-000071000000}"/>
    <cellStyle name="Check Cell" xfId="682" builtinId="23" customBuiltin="1"/>
    <cellStyle name="Check Cell 2" xfId="33" xr:uid="{00000000-0005-0000-0000-000072000000}"/>
    <cellStyle name="Check Cell 2 2" xfId="623" xr:uid="{00000000-0005-0000-0000-000073000000}"/>
    <cellStyle name="Comma" xfId="4" xr:uid="{00000000-0005-0000-0000-000074000000}"/>
    <cellStyle name="Comma [0]" xfId="5" xr:uid="{00000000-0005-0000-0000-000075000000}"/>
    <cellStyle name="Comma [0] 2" xfId="34" xr:uid="{00000000-0005-0000-0000-000076000000}"/>
    <cellStyle name="Comma [0] 3" xfId="35" xr:uid="{00000000-0005-0000-0000-000077000000}"/>
    <cellStyle name="Comma [0] 4" xfId="36" xr:uid="{00000000-0005-0000-0000-000078000000}"/>
    <cellStyle name="Comma 10" xfId="37" xr:uid="{00000000-0005-0000-0000-000079000000}"/>
    <cellStyle name="Comma 100" xfId="38" xr:uid="{00000000-0005-0000-0000-00007A000000}"/>
    <cellStyle name="Comma 101" xfId="39" xr:uid="{00000000-0005-0000-0000-00007B000000}"/>
    <cellStyle name="Comma 102" xfId="40" xr:uid="{00000000-0005-0000-0000-00007C000000}"/>
    <cellStyle name="Comma 103" xfId="41" xr:uid="{00000000-0005-0000-0000-00007D000000}"/>
    <cellStyle name="Comma 104" xfId="42" xr:uid="{00000000-0005-0000-0000-00007E000000}"/>
    <cellStyle name="Comma 105" xfId="43" xr:uid="{00000000-0005-0000-0000-00007F000000}"/>
    <cellStyle name="Comma 106" xfId="44" xr:uid="{00000000-0005-0000-0000-000080000000}"/>
    <cellStyle name="Comma 107" xfId="45" xr:uid="{00000000-0005-0000-0000-000081000000}"/>
    <cellStyle name="Comma 108" xfId="46" xr:uid="{00000000-0005-0000-0000-000082000000}"/>
    <cellStyle name="Comma 109" xfId="47" xr:uid="{00000000-0005-0000-0000-000083000000}"/>
    <cellStyle name="Comma 11" xfId="48" xr:uid="{00000000-0005-0000-0000-000084000000}"/>
    <cellStyle name="Comma 110" xfId="49" xr:uid="{00000000-0005-0000-0000-000085000000}"/>
    <cellStyle name="Comma 111" xfId="50" xr:uid="{00000000-0005-0000-0000-000086000000}"/>
    <cellStyle name="Comma 112" xfId="51" xr:uid="{00000000-0005-0000-0000-000087000000}"/>
    <cellStyle name="Comma 113" xfId="52" xr:uid="{00000000-0005-0000-0000-000088000000}"/>
    <cellStyle name="Comma 114" xfId="53" xr:uid="{00000000-0005-0000-0000-000089000000}"/>
    <cellStyle name="Comma 115" xfId="54" xr:uid="{00000000-0005-0000-0000-00008A000000}"/>
    <cellStyle name="Comma 116" xfId="55" xr:uid="{00000000-0005-0000-0000-00008B000000}"/>
    <cellStyle name="Comma 117" xfId="56" xr:uid="{00000000-0005-0000-0000-00008C000000}"/>
    <cellStyle name="Comma 118" xfId="57" xr:uid="{00000000-0005-0000-0000-00008D000000}"/>
    <cellStyle name="Comma 119" xfId="58" xr:uid="{00000000-0005-0000-0000-00008E000000}"/>
    <cellStyle name="Comma 12" xfId="59" xr:uid="{00000000-0005-0000-0000-00008F000000}"/>
    <cellStyle name="Comma 120" xfId="60" xr:uid="{00000000-0005-0000-0000-000090000000}"/>
    <cellStyle name="Comma 121" xfId="61" xr:uid="{00000000-0005-0000-0000-000091000000}"/>
    <cellStyle name="Comma 122" xfId="62" xr:uid="{00000000-0005-0000-0000-000092000000}"/>
    <cellStyle name="Comma 123" xfId="63" xr:uid="{00000000-0005-0000-0000-000093000000}"/>
    <cellStyle name="Comma 124" xfId="64" xr:uid="{00000000-0005-0000-0000-000094000000}"/>
    <cellStyle name="Comma 125" xfId="65" xr:uid="{00000000-0005-0000-0000-000095000000}"/>
    <cellStyle name="Comma 126" xfId="66" xr:uid="{00000000-0005-0000-0000-000096000000}"/>
    <cellStyle name="Comma 127" xfId="67" xr:uid="{00000000-0005-0000-0000-000097000000}"/>
    <cellStyle name="Comma 128" xfId="68" xr:uid="{00000000-0005-0000-0000-000098000000}"/>
    <cellStyle name="Comma 129" xfId="69" xr:uid="{00000000-0005-0000-0000-000099000000}"/>
    <cellStyle name="Comma 13" xfId="70" xr:uid="{00000000-0005-0000-0000-00009A000000}"/>
    <cellStyle name="Comma 130" xfId="71" xr:uid="{00000000-0005-0000-0000-00009B000000}"/>
    <cellStyle name="Comma 131" xfId="72" xr:uid="{00000000-0005-0000-0000-00009C000000}"/>
    <cellStyle name="Comma 132" xfId="73" xr:uid="{00000000-0005-0000-0000-00009D000000}"/>
    <cellStyle name="Comma 133" xfId="74" xr:uid="{00000000-0005-0000-0000-00009E000000}"/>
    <cellStyle name="Comma 134" xfId="75" xr:uid="{00000000-0005-0000-0000-00009F000000}"/>
    <cellStyle name="Comma 135" xfId="76" xr:uid="{00000000-0005-0000-0000-0000A0000000}"/>
    <cellStyle name="Comma 136" xfId="77" xr:uid="{00000000-0005-0000-0000-0000A1000000}"/>
    <cellStyle name="Comma 137" xfId="78" xr:uid="{00000000-0005-0000-0000-0000A2000000}"/>
    <cellStyle name="Comma 138" xfId="79" xr:uid="{00000000-0005-0000-0000-0000A3000000}"/>
    <cellStyle name="Comma 139" xfId="80" xr:uid="{00000000-0005-0000-0000-0000A4000000}"/>
    <cellStyle name="Comma 14" xfId="81" xr:uid="{00000000-0005-0000-0000-0000A5000000}"/>
    <cellStyle name="Comma 140" xfId="82" xr:uid="{00000000-0005-0000-0000-0000A6000000}"/>
    <cellStyle name="Comma 141" xfId="83" xr:uid="{00000000-0005-0000-0000-0000A7000000}"/>
    <cellStyle name="Comma 142" xfId="84" xr:uid="{00000000-0005-0000-0000-0000A8000000}"/>
    <cellStyle name="Comma 143" xfId="85" xr:uid="{00000000-0005-0000-0000-0000A9000000}"/>
    <cellStyle name="Comma 144" xfId="86" xr:uid="{00000000-0005-0000-0000-0000AA000000}"/>
    <cellStyle name="Comma 145" xfId="87" xr:uid="{00000000-0005-0000-0000-0000AB000000}"/>
    <cellStyle name="Comma 146" xfId="88" xr:uid="{00000000-0005-0000-0000-0000AC000000}"/>
    <cellStyle name="Comma 147" xfId="89" xr:uid="{00000000-0005-0000-0000-0000AD000000}"/>
    <cellStyle name="Comma 148" xfId="90" xr:uid="{00000000-0005-0000-0000-0000AE000000}"/>
    <cellStyle name="Comma 149" xfId="91" xr:uid="{00000000-0005-0000-0000-0000AF000000}"/>
    <cellStyle name="Comma 15" xfId="92" xr:uid="{00000000-0005-0000-0000-0000B0000000}"/>
    <cellStyle name="Comma 150" xfId="93" xr:uid="{00000000-0005-0000-0000-0000B1000000}"/>
    <cellStyle name="Comma 151" xfId="94" xr:uid="{00000000-0005-0000-0000-0000B2000000}"/>
    <cellStyle name="Comma 152" xfId="95" xr:uid="{00000000-0005-0000-0000-0000B3000000}"/>
    <cellStyle name="Comma 153" xfId="96" xr:uid="{00000000-0005-0000-0000-0000B4000000}"/>
    <cellStyle name="Comma 154" xfId="97" xr:uid="{00000000-0005-0000-0000-0000B5000000}"/>
    <cellStyle name="Comma 155" xfId="98" xr:uid="{00000000-0005-0000-0000-0000B6000000}"/>
    <cellStyle name="Comma 156" xfId="99" xr:uid="{00000000-0005-0000-0000-0000B7000000}"/>
    <cellStyle name="Comma 157" xfId="100" xr:uid="{00000000-0005-0000-0000-0000B8000000}"/>
    <cellStyle name="Comma 158" xfId="101" xr:uid="{00000000-0005-0000-0000-0000B9000000}"/>
    <cellStyle name="Comma 159" xfId="102" xr:uid="{00000000-0005-0000-0000-0000BA000000}"/>
    <cellStyle name="Comma 16" xfId="103" xr:uid="{00000000-0005-0000-0000-0000BB000000}"/>
    <cellStyle name="Comma 160" xfId="104" xr:uid="{00000000-0005-0000-0000-0000BC000000}"/>
    <cellStyle name="Comma 161" xfId="105" xr:uid="{00000000-0005-0000-0000-0000BD000000}"/>
    <cellStyle name="Comma 162" xfId="106" xr:uid="{00000000-0005-0000-0000-0000BE000000}"/>
    <cellStyle name="Comma 163" xfId="107" xr:uid="{00000000-0005-0000-0000-0000BF000000}"/>
    <cellStyle name="Comma 164" xfId="108" xr:uid="{00000000-0005-0000-0000-0000C0000000}"/>
    <cellStyle name="Comma 165" xfId="109" xr:uid="{00000000-0005-0000-0000-0000C1000000}"/>
    <cellStyle name="Comma 166" xfId="110" xr:uid="{00000000-0005-0000-0000-0000C2000000}"/>
    <cellStyle name="Comma 167" xfId="111" xr:uid="{00000000-0005-0000-0000-0000C3000000}"/>
    <cellStyle name="Comma 168" xfId="112" xr:uid="{00000000-0005-0000-0000-0000C4000000}"/>
    <cellStyle name="Comma 169" xfId="113" xr:uid="{00000000-0005-0000-0000-0000C5000000}"/>
    <cellStyle name="Comma 17" xfId="114" xr:uid="{00000000-0005-0000-0000-0000C6000000}"/>
    <cellStyle name="Comma 170" xfId="115" xr:uid="{00000000-0005-0000-0000-0000C7000000}"/>
    <cellStyle name="Comma 171" xfId="116" xr:uid="{00000000-0005-0000-0000-0000C8000000}"/>
    <cellStyle name="Comma 172" xfId="117" xr:uid="{00000000-0005-0000-0000-0000C9000000}"/>
    <cellStyle name="Comma 173" xfId="118" xr:uid="{00000000-0005-0000-0000-0000CA000000}"/>
    <cellStyle name="Comma 174" xfId="119" xr:uid="{00000000-0005-0000-0000-0000CB000000}"/>
    <cellStyle name="Comma 175" xfId="120" xr:uid="{00000000-0005-0000-0000-0000CC000000}"/>
    <cellStyle name="Comma 176" xfId="121" xr:uid="{00000000-0005-0000-0000-0000CD000000}"/>
    <cellStyle name="Comma 177" xfId="122" xr:uid="{00000000-0005-0000-0000-0000CE000000}"/>
    <cellStyle name="Comma 178" xfId="123" xr:uid="{00000000-0005-0000-0000-0000CF000000}"/>
    <cellStyle name="Comma 179" xfId="124" xr:uid="{00000000-0005-0000-0000-0000D0000000}"/>
    <cellStyle name="Comma 18" xfId="125" xr:uid="{00000000-0005-0000-0000-0000D1000000}"/>
    <cellStyle name="Comma 180" xfId="126" xr:uid="{00000000-0005-0000-0000-0000D2000000}"/>
    <cellStyle name="Comma 181" xfId="127" xr:uid="{00000000-0005-0000-0000-0000D3000000}"/>
    <cellStyle name="Comma 182" xfId="128" xr:uid="{00000000-0005-0000-0000-0000D4000000}"/>
    <cellStyle name="Comma 183" xfId="129" xr:uid="{00000000-0005-0000-0000-0000D5000000}"/>
    <cellStyle name="Comma 184" xfId="130" xr:uid="{00000000-0005-0000-0000-0000D6000000}"/>
    <cellStyle name="Comma 185" xfId="131" xr:uid="{00000000-0005-0000-0000-0000D7000000}"/>
    <cellStyle name="Comma 186" xfId="132" xr:uid="{00000000-0005-0000-0000-0000D8000000}"/>
    <cellStyle name="Comma 187" xfId="133" xr:uid="{00000000-0005-0000-0000-0000D9000000}"/>
    <cellStyle name="Comma 188" xfId="134" xr:uid="{00000000-0005-0000-0000-0000DA000000}"/>
    <cellStyle name="Comma 189" xfId="135" xr:uid="{00000000-0005-0000-0000-0000DB000000}"/>
    <cellStyle name="Comma 19" xfId="136" xr:uid="{00000000-0005-0000-0000-0000DC000000}"/>
    <cellStyle name="Comma 190" xfId="137" xr:uid="{00000000-0005-0000-0000-0000DD000000}"/>
    <cellStyle name="Comma 191" xfId="138" xr:uid="{00000000-0005-0000-0000-0000DE000000}"/>
    <cellStyle name="Comma 192" xfId="139" xr:uid="{00000000-0005-0000-0000-0000DF000000}"/>
    <cellStyle name="Comma 193" xfId="140" xr:uid="{00000000-0005-0000-0000-0000E0000000}"/>
    <cellStyle name="Comma 194" xfId="141" xr:uid="{00000000-0005-0000-0000-0000E1000000}"/>
    <cellStyle name="Comma 195" xfId="142" xr:uid="{00000000-0005-0000-0000-0000E2000000}"/>
    <cellStyle name="Comma 196" xfId="143" xr:uid="{00000000-0005-0000-0000-0000E3000000}"/>
    <cellStyle name="Comma 197" xfId="144" xr:uid="{00000000-0005-0000-0000-0000E4000000}"/>
    <cellStyle name="Comma 198" xfId="145" xr:uid="{00000000-0005-0000-0000-0000E5000000}"/>
    <cellStyle name="Comma 199" xfId="146" xr:uid="{00000000-0005-0000-0000-0000E6000000}"/>
    <cellStyle name="Comma 2" xfId="147" xr:uid="{00000000-0005-0000-0000-0000E7000000}"/>
    <cellStyle name="Comma 20" xfId="148" xr:uid="{00000000-0005-0000-0000-0000E8000000}"/>
    <cellStyle name="Comma 200" xfId="149" xr:uid="{00000000-0005-0000-0000-0000E9000000}"/>
    <cellStyle name="Comma 201" xfId="150" xr:uid="{00000000-0005-0000-0000-0000EA000000}"/>
    <cellStyle name="Comma 202" xfId="151" xr:uid="{00000000-0005-0000-0000-0000EB000000}"/>
    <cellStyle name="Comma 203" xfId="152" xr:uid="{00000000-0005-0000-0000-0000EC000000}"/>
    <cellStyle name="Comma 204" xfId="153" xr:uid="{00000000-0005-0000-0000-0000ED000000}"/>
    <cellStyle name="Comma 205" xfId="154" xr:uid="{00000000-0005-0000-0000-0000EE000000}"/>
    <cellStyle name="Comma 206" xfId="155" xr:uid="{00000000-0005-0000-0000-0000EF000000}"/>
    <cellStyle name="Comma 207" xfId="156" xr:uid="{00000000-0005-0000-0000-0000F0000000}"/>
    <cellStyle name="Comma 208" xfId="157" xr:uid="{00000000-0005-0000-0000-0000F1000000}"/>
    <cellStyle name="Comma 209" xfId="158" xr:uid="{00000000-0005-0000-0000-0000F2000000}"/>
    <cellStyle name="Comma 21" xfId="159" xr:uid="{00000000-0005-0000-0000-0000F3000000}"/>
    <cellStyle name="Comma 210" xfId="160" xr:uid="{00000000-0005-0000-0000-0000F4000000}"/>
    <cellStyle name="Comma 211" xfId="161" xr:uid="{00000000-0005-0000-0000-0000F5000000}"/>
    <cellStyle name="Comma 212" xfId="162" xr:uid="{00000000-0005-0000-0000-0000F6000000}"/>
    <cellStyle name="Comma 213" xfId="163" xr:uid="{00000000-0005-0000-0000-0000F7000000}"/>
    <cellStyle name="Comma 214" xfId="164" xr:uid="{00000000-0005-0000-0000-0000F8000000}"/>
    <cellStyle name="Comma 215" xfId="165" xr:uid="{00000000-0005-0000-0000-0000F9000000}"/>
    <cellStyle name="Comma 216" xfId="166" xr:uid="{00000000-0005-0000-0000-0000FA000000}"/>
    <cellStyle name="Comma 217" xfId="167" xr:uid="{00000000-0005-0000-0000-0000FB000000}"/>
    <cellStyle name="Comma 218" xfId="168" xr:uid="{00000000-0005-0000-0000-0000FC000000}"/>
    <cellStyle name="Comma 219" xfId="169" xr:uid="{00000000-0005-0000-0000-0000FD000000}"/>
    <cellStyle name="Comma 22" xfId="170" xr:uid="{00000000-0005-0000-0000-0000FE000000}"/>
    <cellStyle name="Comma 220" xfId="171" xr:uid="{00000000-0005-0000-0000-0000FF000000}"/>
    <cellStyle name="Comma 221" xfId="172" xr:uid="{00000000-0005-0000-0000-000000010000}"/>
    <cellStyle name="Comma 222" xfId="173" xr:uid="{00000000-0005-0000-0000-000001010000}"/>
    <cellStyle name="Comma 223" xfId="174" xr:uid="{00000000-0005-0000-0000-000002010000}"/>
    <cellStyle name="Comma 23" xfId="175" xr:uid="{00000000-0005-0000-0000-000003010000}"/>
    <cellStyle name="Comma 24" xfId="176" xr:uid="{00000000-0005-0000-0000-000004010000}"/>
    <cellStyle name="Comma 25" xfId="177" xr:uid="{00000000-0005-0000-0000-000005010000}"/>
    <cellStyle name="Comma 26" xfId="178" xr:uid="{00000000-0005-0000-0000-000006010000}"/>
    <cellStyle name="Comma 27" xfId="179" xr:uid="{00000000-0005-0000-0000-000007010000}"/>
    <cellStyle name="Comma 28" xfId="180" xr:uid="{00000000-0005-0000-0000-000008010000}"/>
    <cellStyle name="Comma 29" xfId="181" xr:uid="{00000000-0005-0000-0000-000009010000}"/>
    <cellStyle name="Comma 3" xfId="182" xr:uid="{00000000-0005-0000-0000-00000A010000}"/>
    <cellStyle name="Comma 30" xfId="183" xr:uid="{00000000-0005-0000-0000-00000B010000}"/>
    <cellStyle name="Comma 31" xfId="184" xr:uid="{00000000-0005-0000-0000-00000C010000}"/>
    <cellStyle name="Comma 32" xfId="185" xr:uid="{00000000-0005-0000-0000-00000D010000}"/>
    <cellStyle name="Comma 33" xfId="186" xr:uid="{00000000-0005-0000-0000-00000E010000}"/>
    <cellStyle name="Comma 34" xfId="187" xr:uid="{00000000-0005-0000-0000-00000F010000}"/>
    <cellStyle name="Comma 35" xfId="188" xr:uid="{00000000-0005-0000-0000-000010010000}"/>
    <cellStyle name="Comma 36" xfId="189" xr:uid="{00000000-0005-0000-0000-000011010000}"/>
    <cellStyle name="Comma 37" xfId="190" xr:uid="{00000000-0005-0000-0000-000012010000}"/>
    <cellStyle name="Comma 38" xfId="191" xr:uid="{00000000-0005-0000-0000-000013010000}"/>
    <cellStyle name="Comma 39" xfId="192" xr:uid="{00000000-0005-0000-0000-000014010000}"/>
    <cellStyle name="Comma 4" xfId="193" xr:uid="{00000000-0005-0000-0000-000015010000}"/>
    <cellStyle name="Comma 40" xfId="194" xr:uid="{00000000-0005-0000-0000-000016010000}"/>
    <cellStyle name="Comma 41" xfId="195" xr:uid="{00000000-0005-0000-0000-000017010000}"/>
    <cellStyle name="Comma 42" xfId="196" xr:uid="{00000000-0005-0000-0000-000018010000}"/>
    <cellStyle name="Comma 43" xfId="197" xr:uid="{00000000-0005-0000-0000-000019010000}"/>
    <cellStyle name="Comma 44" xfId="198" xr:uid="{00000000-0005-0000-0000-00001A010000}"/>
    <cellStyle name="Comma 45" xfId="199" xr:uid="{00000000-0005-0000-0000-00001B010000}"/>
    <cellStyle name="Comma 46" xfId="200" xr:uid="{00000000-0005-0000-0000-00001C010000}"/>
    <cellStyle name="Comma 47" xfId="201" xr:uid="{00000000-0005-0000-0000-00001D010000}"/>
    <cellStyle name="Comma 48" xfId="202" xr:uid="{00000000-0005-0000-0000-00001E010000}"/>
    <cellStyle name="Comma 49" xfId="203" xr:uid="{00000000-0005-0000-0000-00001F010000}"/>
    <cellStyle name="Comma 5" xfId="204" xr:uid="{00000000-0005-0000-0000-000020010000}"/>
    <cellStyle name="Comma 50" xfId="205" xr:uid="{00000000-0005-0000-0000-000021010000}"/>
    <cellStyle name="Comma 51" xfId="206" xr:uid="{00000000-0005-0000-0000-000022010000}"/>
    <cellStyle name="Comma 52" xfId="207" xr:uid="{00000000-0005-0000-0000-000023010000}"/>
    <cellStyle name="Comma 53" xfId="208" xr:uid="{00000000-0005-0000-0000-000024010000}"/>
    <cellStyle name="Comma 54" xfId="209" xr:uid="{00000000-0005-0000-0000-000025010000}"/>
    <cellStyle name="Comma 55" xfId="210" xr:uid="{00000000-0005-0000-0000-000026010000}"/>
    <cellStyle name="Comma 56" xfId="211" xr:uid="{00000000-0005-0000-0000-000027010000}"/>
    <cellStyle name="Comma 57" xfId="212" xr:uid="{00000000-0005-0000-0000-000028010000}"/>
    <cellStyle name="Comma 58" xfId="213" xr:uid="{00000000-0005-0000-0000-000029010000}"/>
    <cellStyle name="Comma 59" xfId="214" xr:uid="{00000000-0005-0000-0000-00002A010000}"/>
    <cellStyle name="Comma 6" xfId="215" xr:uid="{00000000-0005-0000-0000-00002B010000}"/>
    <cellStyle name="Comma 60" xfId="216" xr:uid="{00000000-0005-0000-0000-00002C010000}"/>
    <cellStyle name="Comma 61" xfId="217" xr:uid="{00000000-0005-0000-0000-00002D010000}"/>
    <cellStyle name="Comma 62" xfId="218" xr:uid="{00000000-0005-0000-0000-00002E010000}"/>
    <cellStyle name="Comma 63" xfId="219" xr:uid="{00000000-0005-0000-0000-00002F010000}"/>
    <cellStyle name="Comma 64" xfId="220" xr:uid="{00000000-0005-0000-0000-000030010000}"/>
    <cellStyle name="Comma 65" xfId="221" xr:uid="{00000000-0005-0000-0000-000031010000}"/>
    <cellStyle name="Comma 66" xfId="222" xr:uid="{00000000-0005-0000-0000-000032010000}"/>
    <cellStyle name="Comma 67" xfId="223" xr:uid="{00000000-0005-0000-0000-000033010000}"/>
    <cellStyle name="Comma 68" xfId="224" xr:uid="{00000000-0005-0000-0000-000034010000}"/>
    <cellStyle name="Comma 69" xfId="225" xr:uid="{00000000-0005-0000-0000-000035010000}"/>
    <cellStyle name="Comma 7" xfId="226" xr:uid="{00000000-0005-0000-0000-000036010000}"/>
    <cellStyle name="Comma 70" xfId="227" xr:uid="{00000000-0005-0000-0000-000037010000}"/>
    <cellStyle name="Comma 71" xfId="228" xr:uid="{00000000-0005-0000-0000-000038010000}"/>
    <cellStyle name="Comma 72" xfId="229" xr:uid="{00000000-0005-0000-0000-000039010000}"/>
    <cellStyle name="Comma 73" xfId="230" xr:uid="{00000000-0005-0000-0000-00003A010000}"/>
    <cellStyle name="Comma 74" xfId="231" xr:uid="{00000000-0005-0000-0000-00003B010000}"/>
    <cellStyle name="Comma 75" xfId="232" xr:uid="{00000000-0005-0000-0000-00003C010000}"/>
    <cellStyle name="Comma 76" xfId="233" xr:uid="{00000000-0005-0000-0000-00003D010000}"/>
    <cellStyle name="Comma 77" xfId="234" xr:uid="{00000000-0005-0000-0000-00003E010000}"/>
    <cellStyle name="Comma 78" xfId="235" xr:uid="{00000000-0005-0000-0000-00003F010000}"/>
    <cellStyle name="Comma 79" xfId="236" xr:uid="{00000000-0005-0000-0000-000040010000}"/>
    <cellStyle name="Comma 8" xfId="237" xr:uid="{00000000-0005-0000-0000-000041010000}"/>
    <cellStyle name="Comma 80" xfId="238" xr:uid="{00000000-0005-0000-0000-000042010000}"/>
    <cellStyle name="Comma 81" xfId="239" xr:uid="{00000000-0005-0000-0000-000043010000}"/>
    <cellStyle name="Comma 82" xfId="240" xr:uid="{00000000-0005-0000-0000-000044010000}"/>
    <cellStyle name="Comma 83" xfId="241" xr:uid="{00000000-0005-0000-0000-000045010000}"/>
    <cellStyle name="Comma 84" xfId="242" xr:uid="{00000000-0005-0000-0000-000046010000}"/>
    <cellStyle name="Comma 85" xfId="243" xr:uid="{00000000-0005-0000-0000-000047010000}"/>
    <cellStyle name="Comma 86" xfId="244" xr:uid="{00000000-0005-0000-0000-000048010000}"/>
    <cellStyle name="Comma 87" xfId="245" xr:uid="{00000000-0005-0000-0000-000049010000}"/>
    <cellStyle name="Comma 88" xfId="246" xr:uid="{00000000-0005-0000-0000-00004A010000}"/>
    <cellStyle name="Comma 89" xfId="247" xr:uid="{00000000-0005-0000-0000-00004B010000}"/>
    <cellStyle name="Comma 9" xfId="248" xr:uid="{00000000-0005-0000-0000-00004C010000}"/>
    <cellStyle name="Comma 90" xfId="249" xr:uid="{00000000-0005-0000-0000-00004D010000}"/>
    <cellStyle name="Comma 91" xfId="250" xr:uid="{00000000-0005-0000-0000-00004E010000}"/>
    <cellStyle name="Comma 92" xfId="251" xr:uid="{00000000-0005-0000-0000-00004F010000}"/>
    <cellStyle name="Comma 93" xfId="252" xr:uid="{00000000-0005-0000-0000-000050010000}"/>
    <cellStyle name="Comma 94" xfId="253" xr:uid="{00000000-0005-0000-0000-000051010000}"/>
    <cellStyle name="Comma 95" xfId="254" xr:uid="{00000000-0005-0000-0000-000052010000}"/>
    <cellStyle name="Comma 96" xfId="255" xr:uid="{00000000-0005-0000-0000-000053010000}"/>
    <cellStyle name="Comma 97" xfId="256" xr:uid="{00000000-0005-0000-0000-000054010000}"/>
    <cellStyle name="Comma 98" xfId="257" xr:uid="{00000000-0005-0000-0000-000055010000}"/>
    <cellStyle name="Comma 99" xfId="258" xr:uid="{00000000-0005-0000-0000-000056010000}"/>
    <cellStyle name="Currency" xfId="2" xr:uid="{00000000-0005-0000-0000-000057010000}"/>
    <cellStyle name="Currency [0]" xfId="3" xr:uid="{00000000-0005-0000-0000-000058010000}"/>
    <cellStyle name="Currency [0] 2" xfId="259" xr:uid="{00000000-0005-0000-0000-000059010000}"/>
    <cellStyle name="Currency [0] 3" xfId="260" xr:uid="{00000000-0005-0000-0000-00005A010000}"/>
    <cellStyle name="Currency [0] 4" xfId="261" xr:uid="{00000000-0005-0000-0000-00005B010000}"/>
    <cellStyle name="Currency [0] 5" xfId="262" xr:uid="{00000000-0005-0000-0000-00005C010000}"/>
    <cellStyle name="Currency 10" xfId="263" xr:uid="{00000000-0005-0000-0000-00005D010000}"/>
    <cellStyle name="Currency 100" xfId="264" xr:uid="{00000000-0005-0000-0000-00005E010000}"/>
    <cellStyle name="Currency 101" xfId="265" xr:uid="{00000000-0005-0000-0000-00005F010000}"/>
    <cellStyle name="Currency 102" xfId="266" xr:uid="{00000000-0005-0000-0000-000060010000}"/>
    <cellStyle name="Currency 103" xfId="267" xr:uid="{00000000-0005-0000-0000-000061010000}"/>
    <cellStyle name="Currency 104" xfId="268" xr:uid="{00000000-0005-0000-0000-000062010000}"/>
    <cellStyle name="Currency 105" xfId="269" xr:uid="{00000000-0005-0000-0000-000063010000}"/>
    <cellStyle name="Currency 106" xfId="270" xr:uid="{00000000-0005-0000-0000-000064010000}"/>
    <cellStyle name="Currency 107" xfId="271" xr:uid="{00000000-0005-0000-0000-000065010000}"/>
    <cellStyle name="Currency 108" xfId="272" xr:uid="{00000000-0005-0000-0000-000066010000}"/>
    <cellStyle name="Currency 109" xfId="273" xr:uid="{00000000-0005-0000-0000-000067010000}"/>
    <cellStyle name="Currency 11" xfId="274" xr:uid="{00000000-0005-0000-0000-000068010000}"/>
    <cellStyle name="Currency 110" xfId="275" xr:uid="{00000000-0005-0000-0000-000069010000}"/>
    <cellStyle name="Currency 111" xfId="276" xr:uid="{00000000-0005-0000-0000-00006A010000}"/>
    <cellStyle name="Currency 112" xfId="277" xr:uid="{00000000-0005-0000-0000-00006B010000}"/>
    <cellStyle name="Currency 113" xfId="278" xr:uid="{00000000-0005-0000-0000-00006C010000}"/>
    <cellStyle name="Currency 114" xfId="279" xr:uid="{00000000-0005-0000-0000-00006D010000}"/>
    <cellStyle name="Currency 115" xfId="280" xr:uid="{00000000-0005-0000-0000-00006E010000}"/>
    <cellStyle name="Currency 116" xfId="281" xr:uid="{00000000-0005-0000-0000-00006F010000}"/>
    <cellStyle name="Currency 117" xfId="282" xr:uid="{00000000-0005-0000-0000-000070010000}"/>
    <cellStyle name="Currency 118" xfId="283" xr:uid="{00000000-0005-0000-0000-000071010000}"/>
    <cellStyle name="Currency 119" xfId="284" xr:uid="{00000000-0005-0000-0000-000072010000}"/>
    <cellStyle name="Currency 12" xfId="285" xr:uid="{00000000-0005-0000-0000-000073010000}"/>
    <cellStyle name="Currency 120" xfId="286" xr:uid="{00000000-0005-0000-0000-000074010000}"/>
    <cellStyle name="Currency 121" xfId="287" xr:uid="{00000000-0005-0000-0000-000075010000}"/>
    <cellStyle name="Currency 122" xfId="288" xr:uid="{00000000-0005-0000-0000-000076010000}"/>
    <cellStyle name="Currency 123" xfId="289" xr:uid="{00000000-0005-0000-0000-000077010000}"/>
    <cellStyle name="Currency 124" xfId="290" xr:uid="{00000000-0005-0000-0000-000078010000}"/>
    <cellStyle name="Currency 125" xfId="291" xr:uid="{00000000-0005-0000-0000-000079010000}"/>
    <cellStyle name="Currency 126" xfId="292" xr:uid="{00000000-0005-0000-0000-00007A010000}"/>
    <cellStyle name="Currency 127" xfId="293" xr:uid="{00000000-0005-0000-0000-00007B010000}"/>
    <cellStyle name="Currency 128" xfId="294" xr:uid="{00000000-0005-0000-0000-00007C010000}"/>
    <cellStyle name="Currency 129" xfId="295" xr:uid="{00000000-0005-0000-0000-00007D010000}"/>
    <cellStyle name="Currency 13" xfId="296" xr:uid="{00000000-0005-0000-0000-00007E010000}"/>
    <cellStyle name="Currency 130" xfId="297" xr:uid="{00000000-0005-0000-0000-00007F010000}"/>
    <cellStyle name="Currency 131" xfId="298" xr:uid="{00000000-0005-0000-0000-000080010000}"/>
    <cellStyle name="Currency 132" xfId="299" xr:uid="{00000000-0005-0000-0000-000081010000}"/>
    <cellStyle name="Currency 133" xfId="300" xr:uid="{00000000-0005-0000-0000-000082010000}"/>
    <cellStyle name="Currency 134" xfId="301" xr:uid="{00000000-0005-0000-0000-000083010000}"/>
    <cellStyle name="Currency 135" xfId="302" xr:uid="{00000000-0005-0000-0000-000084010000}"/>
    <cellStyle name="Currency 136" xfId="303" xr:uid="{00000000-0005-0000-0000-000085010000}"/>
    <cellStyle name="Currency 137" xfId="304" xr:uid="{00000000-0005-0000-0000-000086010000}"/>
    <cellStyle name="Currency 138" xfId="305" xr:uid="{00000000-0005-0000-0000-000087010000}"/>
    <cellStyle name="Currency 139" xfId="306" xr:uid="{00000000-0005-0000-0000-000088010000}"/>
    <cellStyle name="Currency 14" xfId="307" xr:uid="{00000000-0005-0000-0000-000089010000}"/>
    <cellStyle name="Currency 140" xfId="308" xr:uid="{00000000-0005-0000-0000-00008A010000}"/>
    <cellStyle name="Currency 141" xfId="309" xr:uid="{00000000-0005-0000-0000-00008B010000}"/>
    <cellStyle name="Currency 142" xfId="310" xr:uid="{00000000-0005-0000-0000-00008C010000}"/>
    <cellStyle name="Currency 143" xfId="311" xr:uid="{00000000-0005-0000-0000-00008D010000}"/>
    <cellStyle name="Currency 144" xfId="312" xr:uid="{00000000-0005-0000-0000-00008E010000}"/>
    <cellStyle name="Currency 145" xfId="313" xr:uid="{00000000-0005-0000-0000-00008F010000}"/>
    <cellStyle name="Currency 146" xfId="314" xr:uid="{00000000-0005-0000-0000-000090010000}"/>
    <cellStyle name="Currency 147" xfId="315" xr:uid="{00000000-0005-0000-0000-000091010000}"/>
    <cellStyle name="Currency 148" xfId="316" xr:uid="{00000000-0005-0000-0000-000092010000}"/>
    <cellStyle name="Currency 149" xfId="317" xr:uid="{00000000-0005-0000-0000-000093010000}"/>
    <cellStyle name="Currency 15" xfId="318" xr:uid="{00000000-0005-0000-0000-000094010000}"/>
    <cellStyle name="Currency 150" xfId="319" xr:uid="{00000000-0005-0000-0000-000095010000}"/>
    <cellStyle name="Currency 151" xfId="320" xr:uid="{00000000-0005-0000-0000-000096010000}"/>
    <cellStyle name="Currency 152" xfId="321" xr:uid="{00000000-0005-0000-0000-000097010000}"/>
    <cellStyle name="Currency 153" xfId="322" xr:uid="{00000000-0005-0000-0000-000098010000}"/>
    <cellStyle name="Currency 154" xfId="323" xr:uid="{00000000-0005-0000-0000-000099010000}"/>
    <cellStyle name="Currency 155" xfId="324" xr:uid="{00000000-0005-0000-0000-00009A010000}"/>
    <cellStyle name="Currency 156" xfId="325" xr:uid="{00000000-0005-0000-0000-00009B010000}"/>
    <cellStyle name="Currency 157" xfId="326" xr:uid="{00000000-0005-0000-0000-00009C010000}"/>
    <cellStyle name="Currency 158" xfId="327" xr:uid="{00000000-0005-0000-0000-00009D010000}"/>
    <cellStyle name="Currency 159" xfId="328" xr:uid="{00000000-0005-0000-0000-00009E010000}"/>
    <cellStyle name="Currency 16" xfId="329" xr:uid="{00000000-0005-0000-0000-00009F010000}"/>
    <cellStyle name="Currency 160" xfId="330" xr:uid="{00000000-0005-0000-0000-0000A0010000}"/>
    <cellStyle name="Currency 161" xfId="331" xr:uid="{00000000-0005-0000-0000-0000A1010000}"/>
    <cellStyle name="Currency 162" xfId="332" xr:uid="{00000000-0005-0000-0000-0000A2010000}"/>
    <cellStyle name="Currency 163" xfId="333" xr:uid="{00000000-0005-0000-0000-0000A3010000}"/>
    <cellStyle name="Currency 164" xfId="334" xr:uid="{00000000-0005-0000-0000-0000A4010000}"/>
    <cellStyle name="Currency 165" xfId="335" xr:uid="{00000000-0005-0000-0000-0000A5010000}"/>
    <cellStyle name="Currency 166" xfId="336" xr:uid="{00000000-0005-0000-0000-0000A6010000}"/>
    <cellStyle name="Currency 167" xfId="337" xr:uid="{00000000-0005-0000-0000-0000A7010000}"/>
    <cellStyle name="Currency 168" xfId="338" xr:uid="{00000000-0005-0000-0000-0000A8010000}"/>
    <cellStyle name="Currency 169" xfId="339" xr:uid="{00000000-0005-0000-0000-0000A9010000}"/>
    <cellStyle name="Currency 17" xfId="340" xr:uid="{00000000-0005-0000-0000-0000AA010000}"/>
    <cellStyle name="Currency 170" xfId="341" xr:uid="{00000000-0005-0000-0000-0000AB010000}"/>
    <cellStyle name="Currency 171" xfId="342" xr:uid="{00000000-0005-0000-0000-0000AC010000}"/>
    <cellStyle name="Currency 172" xfId="343" xr:uid="{00000000-0005-0000-0000-0000AD010000}"/>
    <cellStyle name="Currency 173" xfId="344" xr:uid="{00000000-0005-0000-0000-0000AE010000}"/>
    <cellStyle name="Currency 174" xfId="345" xr:uid="{00000000-0005-0000-0000-0000AF010000}"/>
    <cellStyle name="Currency 175" xfId="346" xr:uid="{00000000-0005-0000-0000-0000B0010000}"/>
    <cellStyle name="Currency 176" xfId="347" xr:uid="{00000000-0005-0000-0000-0000B1010000}"/>
    <cellStyle name="Currency 177" xfId="348" xr:uid="{00000000-0005-0000-0000-0000B2010000}"/>
    <cellStyle name="Currency 178" xfId="349" xr:uid="{00000000-0005-0000-0000-0000B3010000}"/>
    <cellStyle name="Currency 179" xfId="350" xr:uid="{00000000-0005-0000-0000-0000B4010000}"/>
    <cellStyle name="Currency 18" xfId="351" xr:uid="{00000000-0005-0000-0000-0000B5010000}"/>
    <cellStyle name="Currency 180" xfId="352" xr:uid="{00000000-0005-0000-0000-0000B6010000}"/>
    <cellStyle name="Currency 181" xfId="353" xr:uid="{00000000-0005-0000-0000-0000B7010000}"/>
    <cellStyle name="Currency 182" xfId="354" xr:uid="{00000000-0005-0000-0000-0000B8010000}"/>
    <cellStyle name="Currency 183" xfId="355" xr:uid="{00000000-0005-0000-0000-0000B9010000}"/>
    <cellStyle name="Currency 184" xfId="356" xr:uid="{00000000-0005-0000-0000-0000BA010000}"/>
    <cellStyle name="Currency 185" xfId="357" xr:uid="{00000000-0005-0000-0000-0000BB010000}"/>
    <cellStyle name="Currency 186" xfId="358" xr:uid="{00000000-0005-0000-0000-0000BC010000}"/>
    <cellStyle name="Currency 187" xfId="359" xr:uid="{00000000-0005-0000-0000-0000BD010000}"/>
    <cellStyle name="Currency 188" xfId="360" xr:uid="{00000000-0005-0000-0000-0000BE010000}"/>
    <cellStyle name="Currency 189" xfId="361" xr:uid="{00000000-0005-0000-0000-0000BF010000}"/>
    <cellStyle name="Currency 19" xfId="362" xr:uid="{00000000-0005-0000-0000-0000C0010000}"/>
    <cellStyle name="Currency 190" xfId="363" xr:uid="{00000000-0005-0000-0000-0000C1010000}"/>
    <cellStyle name="Currency 191" xfId="364" xr:uid="{00000000-0005-0000-0000-0000C2010000}"/>
    <cellStyle name="Currency 192" xfId="365" xr:uid="{00000000-0005-0000-0000-0000C3010000}"/>
    <cellStyle name="Currency 193" xfId="366" xr:uid="{00000000-0005-0000-0000-0000C4010000}"/>
    <cellStyle name="Currency 194" xfId="367" xr:uid="{00000000-0005-0000-0000-0000C5010000}"/>
    <cellStyle name="Currency 195" xfId="368" xr:uid="{00000000-0005-0000-0000-0000C6010000}"/>
    <cellStyle name="Currency 196" xfId="369" xr:uid="{00000000-0005-0000-0000-0000C7010000}"/>
    <cellStyle name="Currency 197" xfId="370" xr:uid="{00000000-0005-0000-0000-0000C8010000}"/>
    <cellStyle name="Currency 198" xfId="371" xr:uid="{00000000-0005-0000-0000-0000C9010000}"/>
    <cellStyle name="Currency 199" xfId="372" xr:uid="{00000000-0005-0000-0000-0000CA010000}"/>
    <cellStyle name="Currency 2" xfId="373" xr:uid="{00000000-0005-0000-0000-0000CB010000}"/>
    <cellStyle name="Currency 20" xfId="374" xr:uid="{00000000-0005-0000-0000-0000CC010000}"/>
    <cellStyle name="Currency 200" xfId="375" xr:uid="{00000000-0005-0000-0000-0000CD010000}"/>
    <cellStyle name="Currency 201" xfId="376" xr:uid="{00000000-0005-0000-0000-0000CE010000}"/>
    <cellStyle name="Currency 202" xfId="377" xr:uid="{00000000-0005-0000-0000-0000CF010000}"/>
    <cellStyle name="Currency 203" xfId="378" xr:uid="{00000000-0005-0000-0000-0000D0010000}"/>
    <cellStyle name="Currency 204" xfId="379" xr:uid="{00000000-0005-0000-0000-0000D1010000}"/>
    <cellStyle name="Currency 205" xfId="380" xr:uid="{00000000-0005-0000-0000-0000D2010000}"/>
    <cellStyle name="Currency 206" xfId="381" xr:uid="{00000000-0005-0000-0000-0000D3010000}"/>
    <cellStyle name="Currency 207" xfId="382" xr:uid="{00000000-0005-0000-0000-0000D4010000}"/>
    <cellStyle name="Currency 208" xfId="383" xr:uid="{00000000-0005-0000-0000-0000D5010000}"/>
    <cellStyle name="Currency 209" xfId="384" xr:uid="{00000000-0005-0000-0000-0000D6010000}"/>
    <cellStyle name="Currency 21" xfId="385" xr:uid="{00000000-0005-0000-0000-0000D7010000}"/>
    <cellStyle name="Currency 210" xfId="386" xr:uid="{00000000-0005-0000-0000-0000D8010000}"/>
    <cellStyle name="Currency 211" xfId="387" xr:uid="{00000000-0005-0000-0000-0000D9010000}"/>
    <cellStyle name="Currency 212" xfId="388" xr:uid="{00000000-0005-0000-0000-0000DA010000}"/>
    <cellStyle name="Currency 213" xfId="389" xr:uid="{00000000-0005-0000-0000-0000DB010000}"/>
    <cellStyle name="Currency 214" xfId="390" xr:uid="{00000000-0005-0000-0000-0000DC010000}"/>
    <cellStyle name="Currency 215" xfId="391" xr:uid="{00000000-0005-0000-0000-0000DD010000}"/>
    <cellStyle name="Currency 216" xfId="392" xr:uid="{00000000-0005-0000-0000-0000DE010000}"/>
    <cellStyle name="Currency 217" xfId="393" xr:uid="{00000000-0005-0000-0000-0000DF010000}"/>
    <cellStyle name="Currency 218" xfId="394" xr:uid="{00000000-0005-0000-0000-0000E0010000}"/>
    <cellStyle name="Currency 219" xfId="395" xr:uid="{00000000-0005-0000-0000-0000E1010000}"/>
    <cellStyle name="Currency 22" xfId="396" xr:uid="{00000000-0005-0000-0000-0000E2010000}"/>
    <cellStyle name="Currency 220" xfId="397" xr:uid="{00000000-0005-0000-0000-0000E3010000}"/>
    <cellStyle name="Currency 221" xfId="398" xr:uid="{00000000-0005-0000-0000-0000E4010000}"/>
    <cellStyle name="Currency 222" xfId="399" xr:uid="{00000000-0005-0000-0000-0000E5010000}"/>
    <cellStyle name="Currency 223" xfId="400" xr:uid="{00000000-0005-0000-0000-0000E6010000}"/>
    <cellStyle name="Currency 23" xfId="401" xr:uid="{00000000-0005-0000-0000-0000E7010000}"/>
    <cellStyle name="Currency 24" xfId="402" xr:uid="{00000000-0005-0000-0000-0000E8010000}"/>
    <cellStyle name="Currency 25" xfId="403" xr:uid="{00000000-0005-0000-0000-0000E9010000}"/>
    <cellStyle name="Currency 26" xfId="404" xr:uid="{00000000-0005-0000-0000-0000EA010000}"/>
    <cellStyle name="Currency 27" xfId="405" xr:uid="{00000000-0005-0000-0000-0000EB010000}"/>
    <cellStyle name="Currency 28" xfId="406" xr:uid="{00000000-0005-0000-0000-0000EC010000}"/>
    <cellStyle name="Currency 29" xfId="407" xr:uid="{00000000-0005-0000-0000-0000ED010000}"/>
    <cellStyle name="Currency 3" xfId="408" xr:uid="{00000000-0005-0000-0000-0000EE010000}"/>
    <cellStyle name="Currency 30" xfId="409" xr:uid="{00000000-0005-0000-0000-0000EF010000}"/>
    <cellStyle name="Currency 31" xfId="410" xr:uid="{00000000-0005-0000-0000-0000F0010000}"/>
    <cellStyle name="Currency 32" xfId="411" xr:uid="{00000000-0005-0000-0000-0000F1010000}"/>
    <cellStyle name="Currency 33" xfId="412" xr:uid="{00000000-0005-0000-0000-0000F2010000}"/>
    <cellStyle name="Currency 34" xfId="413" xr:uid="{00000000-0005-0000-0000-0000F3010000}"/>
    <cellStyle name="Currency 35" xfId="414" xr:uid="{00000000-0005-0000-0000-0000F4010000}"/>
    <cellStyle name="Currency 36" xfId="415" xr:uid="{00000000-0005-0000-0000-0000F5010000}"/>
    <cellStyle name="Currency 37" xfId="416" xr:uid="{00000000-0005-0000-0000-0000F6010000}"/>
    <cellStyle name="Currency 38" xfId="417" xr:uid="{00000000-0005-0000-0000-0000F7010000}"/>
    <cellStyle name="Currency 39" xfId="418" xr:uid="{00000000-0005-0000-0000-0000F8010000}"/>
    <cellStyle name="Currency 4" xfId="419" xr:uid="{00000000-0005-0000-0000-0000F9010000}"/>
    <cellStyle name="Currency 40" xfId="420" xr:uid="{00000000-0005-0000-0000-0000FA010000}"/>
    <cellStyle name="Currency 41" xfId="421" xr:uid="{00000000-0005-0000-0000-0000FB010000}"/>
    <cellStyle name="Currency 42" xfId="422" xr:uid="{00000000-0005-0000-0000-0000FC010000}"/>
    <cellStyle name="Currency 43" xfId="423" xr:uid="{00000000-0005-0000-0000-0000FD010000}"/>
    <cellStyle name="Currency 44" xfId="424" xr:uid="{00000000-0005-0000-0000-0000FE010000}"/>
    <cellStyle name="Currency 45" xfId="425" xr:uid="{00000000-0005-0000-0000-0000FF010000}"/>
    <cellStyle name="Currency 46" xfId="426" xr:uid="{00000000-0005-0000-0000-000000020000}"/>
    <cellStyle name="Currency 47" xfId="427" xr:uid="{00000000-0005-0000-0000-000001020000}"/>
    <cellStyle name="Currency 48" xfId="428" xr:uid="{00000000-0005-0000-0000-000002020000}"/>
    <cellStyle name="Currency 49" xfId="429" xr:uid="{00000000-0005-0000-0000-000003020000}"/>
    <cellStyle name="Currency 5" xfId="430" xr:uid="{00000000-0005-0000-0000-000004020000}"/>
    <cellStyle name="Currency 50" xfId="431" xr:uid="{00000000-0005-0000-0000-000005020000}"/>
    <cellStyle name="Currency 51" xfId="432" xr:uid="{00000000-0005-0000-0000-000006020000}"/>
    <cellStyle name="Currency 52" xfId="433" xr:uid="{00000000-0005-0000-0000-000007020000}"/>
    <cellStyle name="Currency 53" xfId="434" xr:uid="{00000000-0005-0000-0000-000008020000}"/>
    <cellStyle name="Currency 54" xfId="435" xr:uid="{00000000-0005-0000-0000-000009020000}"/>
    <cellStyle name="Currency 55" xfId="436" xr:uid="{00000000-0005-0000-0000-00000A020000}"/>
    <cellStyle name="Currency 56" xfId="437" xr:uid="{00000000-0005-0000-0000-00000B020000}"/>
    <cellStyle name="Currency 57" xfId="438" xr:uid="{00000000-0005-0000-0000-00000C020000}"/>
    <cellStyle name="Currency 58" xfId="439" xr:uid="{00000000-0005-0000-0000-00000D020000}"/>
    <cellStyle name="Currency 59" xfId="440" xr:uid="{00000000-0005-0000-0000-00000E020000}"/>
    <cellStyle name="Currency 6" xfId="441" xr:uid="{00000000-0005-0000-0000-00000F020000}"/>
    <cellStyle name="Currency 60" xfId="442" xr:uid="{00000000-0005-0000-0000-000010020000}"/>
    <cellStyle name="Currency 61" xfId="443" xr:uid="{00000000-0005-0000-0000-000011020000}"/>
    <cellStyle name="Currency 62" xfId="444" xr:uid="{00000000-0005-0000-0000-000012020000}"/>
    <cellStyle name="Currency 63" xfId="445" xr:uid="{00000000-0005-0000-0000-000013020000}"/>
    <cellStyle name="Currency 64" xfId="446" xr:uid="{00000000-0005-0000-0000-000014020000}"/>
    <cellStyle name="Currency 65" xfId="447" xr:uid="{00000000-0005-0000-0000-000015020000}"/>
    <cellStyle name="Currency 66" xfId="448" xr:uid="{00000000-0005-0000-0000-000016020000}"/>
    <cellStyle name="Currency 67" xfId="449" xr:uid="{00000000-0005-0000-0000-000017020000}"/>
    <cellStyle name="Currency 68" xfId="450" xr:uid="{00000000-0005-0000-0000-000018020000}"/>
    <cellStyle name="Currency 69" xfId="451" xr:uid="{00000000-0005-0000-0000-000019020000}"/>
    <cellStyle name="Currency 7" xfId="452" xr:uid="{00000000-0005-0000-0000-00001A020000}"/>
    <cellStyle name="Currency 70" xfId="453" xr:uid="{00000000-0005-0000-0000-00001B020000}"/>
    <cellStyle name="Currency 71" xfId="454" xr:uid="{00000000-0005-0000-0000-00001C020000}"/>
    <cellStyle name="Currency 72" xfId="455" xr:uid="{00000000-0005-0000-0000-00001D020000}"/>
    <cellStyle name="Currency 73" xfId="456" xr:uid="{00000000-0005-0000-0000-00001E020000}"/>
    <cellStyle name="Currency 74" xfId="457" xr:uid="{00000000-0005-0000-0000-00001F020000}"/>
    <cellStyle name="Currency 75" xfId="458" xr:uid="{00000000-0005-0000-0000-000020020000}"/>
    <cellStyle name="Currency 76" xfId="459" xr:uid="{00000000-0005-0000-0000-000021020000}"/>
    <cellStyle name="Currency 77" xfId="460" xr:uid="{00000000-0005-0000-0000-000022020000}"/>
    <cellStyle name="Currency 78" xfId="461" xr:uid="{00000000-0005-0000-0000-000023020000}"/>
    <cellStyle name="Currency 79" xfId="462" xr:uid="{00000000-0005-0000-0000-000024020000}"/>
    <cellStyle name="Currency 8" xfId="463" xr:uid="{00000000-0005-0000-0000-000025020000}"/>
    <cellStyle name="Currency 80" xfId="464" xr:uid="{00000000-0005-0000-0000-000026020000}"/>
    <cellStyle name="Currency 81" xfId="465" xr:uid="{00000000-0005-0000-0000-000027020000}"/>
    <cellStyle name="Currency 82" xfId="466" xr:uid="{00000000-0005-0000-0000-000028020000}"/>
    <cellStyle name="Currency 83" xfId="467" xr:uid="{00000000-0005-0000-0000-000029020000}"/>
    <cellStyle name="Currency 84" xfId="468" xr:uid="{00000000-0005-0000-0000-00002A020000}"/>
    <cellStyle name="Currency 85" xfId="469" xr:uid="{00000000-0005-0000-0000-00002B020000}"/>
    <cellStyle name="Currency 86" xfId="470" xr:uid="{00000000-0005-0000-0000-00002C020000}"/>
    <cellStyle name="Currency 87" xfId="471" xr:uid="{00000000-0005-0000-0000-00002D020000}"/>
    <cellStyle name="Currency 88" xfId="472" xr:uid="{00000000-0005-0000-0000-00002E020000}"/>
    <cellStyle name="Currency 89" xfId="473" xr:uid="{00000000-0005-0000-0000-00002F020000}"/>
    <cellStyle name="Currency 9" xfId="474" xr:uid="{00000000-0005-0000-0000-000030020000}"/>
    <cellStyle name="Currency 90" xfId="475" xr:uid="{00000000-0005-0000-0000-000031020000}"/>
    <cellStyle name="Currency 91" xfId="476" xr:uid="{00000000-0005-0000-0000-000032020000}"/>
    <cellStyle name="Currency 92" xfId="477" xr:uid="{00000000-0005-0000-0000-000033020000}"/>
    <cellStyle name="Currency 93" xfId="478" xr:uid="{00000000-0005-0000-0000-000034020000}"/>
    <cellStyle name="Currency 94" xfId="479" xr:uid="{00000000-0005-0000-0000-000035020000}"/>
    <cellStyle name="Currency 95" xfId="480" xr:uid="{00000000-0005-0000-0000-000036020000}"/>
    <cellStyle name="Currency 96" xfId="481" xr:uid="{00000000-0005-0000-0000-000037020000}"/>
    <cellStyle name="Currency 97" xfId="482" xr:uid="{00000000-0005-0000-0000-000038020000}"/>
    <cellStyle name="Currency 98" xfId="483" xr:uid="{00000000-0005-0000-0000-000039020000}"/>
    <cellStyle name="Currency 99" xfId="484" xr:uid="{00000000-0005-0000-0000-00003A020000}"/>
    <cellStyle name="Excel Built-in Normal" xfId="485" xr:uid="{00000000-0005-0000-0000-00003B020000}"/>
    <cellStyle name="Explanatory Text" xfId="684" builtinId="53" customBuiltin="1"/>
    <cellStyle name="Explanatory Text 2" xfId="486" xr:uid="{00000000-0005-0000-0000-00003C020000}"/>
    <cellStyle name="Good" xfId="675" builtinId="26" customBuiltin="1"/>
    <cellStyle name="Good 2" xfId="487" xr:uid="{00000000-0005-0000-0000-00003D020000}"/>
    <cellStyle name="Good 2 2" xfId="624" xr:uid="{00000000-0005-0000-0000-00003E020000}"/>
    <cellStyle name="Heading 1" xfId="671" builtinId="16" customBuiltin="1"/>
    <cellStyle name="Heading 1 2" xfId="488" xr:uid="{00000000-0005-0000-0000-00003F020000}"/>
    <cellStyle name="Heading 2" xfId="672" builtinId="17" customBuiltin="1"/>
    <cellStyle name="Heading 2 2" xfId="489" xr:uid="{00000000-0005-0000-0000-000040020000}"/>
    <cellStyle name="Heading 2 2 2" xfId="625" xr:uid="{00000000-0005-0000-0000-000041020000}"/>
    <cellStyle name="Heading 3" xfId="673" builtinId="18" customBuiltin="1"/>
    <cellStyle name="Heading 3 2" xfId="490" xr:uid="{00000000-0005-0000-0000-000042020000}"/>
    <cellStyle name="Heading 4" xfId="674" builtinId="19" customBuiltin="1"/>
    <cellStyle name="Heading 4 2" xfId="491" xr:uid="{00000000-0005-0000-0000-000043020000}"/>
    <cellStyle name="Hyperlink" xfId="828" xr:uid="{00000000-0005-0000-0000-000044020000}"/>
    <cellStyle name="Hyperlink 2" xfId="492" xr:uid="{00000000-0005-0000-0000-000045020000}"/>
    <cellStyle name="Hyperlink 2 2" xfId="627" xr:uid="{00000000-0005-0000-0000-000046020000}"/>
    <cellStyle name="Hyperlink 3" xfId="493" xr:uid="{00000000-0005-0000-0000-000047020000}"/>
    <cellStyle name="Hyperlink 4" xfId="494" xr:uid="{00000000-0005-0000-0000-000048020000}"/>
    <cellStyle name="Hyperlink 4 2" xfId="628" xr:uid="{00000000-0005-0000-0000-000049020000}"/>
    <cellStyle name="Hyperlink 5" xfId="495" xr:uid="{00000000-0005-0000-0000-00004A020000}"/>
    <cellStyle name="Hyperlink 5 2" xfId="496" xr:uid="{00000000-0005-0000-0000-00004B020000}"/>
    <cellStyle name="Hyperlink 5 3" xfId="629" xr:uid="{00000000-0005-0000-0000-00004C020000}"/>
    <cellStyle name="Hyperlink 6" xfId="497" xr:uid="{00000000-0005-0000-0000-00004D020000}"/>
    <cellStyle name="Hyperlink 6 2" xfId="630" xr:uid="{00000000-0005-0000-0000-00004E020000}"/>
    <cellStyle name="Hyperlink 7" xfId="498" xr:uid="{00000000-0005-0000-0000-00004F020000}"/>
    <cellStyle name="Hyperlink 7 2" xfId="631" xr:uid="{00000000-0005-0000-0000-000050020000}"/>
    <cellStyle name="Hyperlink 8" xfId="626" xr:uid="{00000000-0005-0000-0000-000051020000}"/>
    <cellStyle name="Input" xfId="678" builtinId="20" customBuiltin="1"/>
    <cellStyle name="Input 2" xfId="499" xr:uid="{00000000-0005-0000-0000-000052020000}"/>
    <cellStyle name="Input 2 2" xfId="632" xr:uid="{00000000-0005-0000-0000-000053020000}"/>
    <cellStyle name="Linked Cell" xfId="681" builtinId="24" customBuiltin="1"/>
    <cellStyle name="Linked Cell 2" xfId="500" xr:uid="{00000000-0005-0000-0000-000054020000}"/>
    <cellStyle name="Neutral" xfId="677" builtinId="28" customBuiltin="1"/>
    <cellStyle name="Neutral 2" xfId="501" xr:uid="{00000000-0005-0000-0000-000055020000}"/>
    <cellStyle name="Neutral 2 2" xfId="633" xr:uid="{00000000-0005-0000-0000-000056020000}"/>
    <cellStyle name="Normal" xfId="0" builtinId="0"/>
    <cellStyle name="Normal 10" xfId="502" xr:uid="{00000000-0005-0000-0000-000057020000}"/>
    <cellStyle name="Normal 100" xfId="503" xr:uid="{00000000-0005-0000-0000-000058020000}"/>
    <cellStyle name="Normal 118" xfId="504" xr:uid="{00000000-0005-0000-0000-000059020000}"/>
    <cellStyle name="Normal 12" xfId="505" xr:uid="{00000000-0005-0000-0000-00005A020000}"/>
    <cellStyle name="Normal 13" xfId="506" xr:uid="{00000000-0005-0000-0000-00005B020000}"/>
    <cellStyle name="Normal 13 2" xfId="507" xr:uid="{00000000-0005-0000-0000-00005C020000}"/>
    <cellStyle name="Normal 13 2 2" xfId="508" xr:uid="{00000000-0005-0000-0000-00005D020000}"/>
    <cellStyle name="Normal 13 2 2 2" xfId="509" xr:uid="{00000000-0005-0000-0000-00005E020000}"/>
    <cellStyle name="Normal 13 2 2 2 2" xfId="510" xr:uid="{00000000-0005-0000-0000-00005F020000}"/>
    <cellStyle name="Normal 13 2 2 2 2 2" xfId="638" xr:uid="{00000000-0005-0000-0000-000060020000}"/>
    <cellStyle name="Normal 13 2 2 2 2 2 2" xfId="775" xr:uid="{00000000-0005-0000-0000-000061020000}"/>
    <cellStyle name="Normal 13 2 2 2 2 3" xfId="728" xr:uid="{00000000-0005-0000-0000-000062020000}"/>
    <cellStyle name="Normal 13 2 2 2 3" xfId="511" xr:uid="{00000000-0005-0000-0000-000063020000}"/>
    <cellStyle name="Normal 13 2 2 2 3 2" xfId="639" xr:uid="{00000000-0005-0000-0000-000064020000}"/>
    <cellStyle name="Normal 13 2 2 2 3 2 2" xfId="776" xr:uid="{00000000-0005-0000-0000-000065020000}"/>
    <cellStyle name="Normal 13 2 2 2 3 3" xfId="729" xr:uid="{00000000-0005-0000-0000-000066020000}"/>
    <cellStyle name="Normal 13 2 2 2 4" xfId="637" xr:uid="{00000000-0005-0000-0000-000067020000}"/>
    <cellStyle name="Normal 13 2 2 2 4 2" xfId="774" xr:uid="{00000000-0005-0000-0000-000068020000}"/>
    <cellStyle name="Normal 13 2 2 2 5" xfId="727" xr:uid="{00000000-0005-0000-0000-000069020000}"/>
    <cellStyle name="Normal 13 2 2 3" xfId="636" xr:uid="{00000000-0005-0000-0000-00006A020000}"/>
    <cellStyle name="Normal 13 2 2 3 2" xfId="773" xr:uid="{00000000-0005-0000-0000-00006B020000}"/>
    <cellStyle name="Normal 13 2 2 4" xfId="726" xr:uid="{00000000-0005-0000-0000-00006C020000}"/>
    <cellStyle name="Normal 13 2 3" xfId="512" xr:uid="{00000000-0005-0000-0000-00006D020000}"/>
    <cellStyle name="Normal 13 2 3 2" xfId="640" xr:uid="{00000000-0005-0000-0000-00006E020000}"/>
    <cellStyle name="Normal 13 2 3 2 2" xfId="777" xr:uid="{00000000-0005-0000-0000-00006F020000}"/>
    <cellStyle name="Normal 13 2 3 3" xfId="730" xr:uid="{00000000-0005-0000-0000-000070020000}"/>
    <cellStyle name="Normal 13 2 4" xfId="635" xr:uid="{00000000-0005-0000-0000-000071020000}"/>
    <cellStyle name="Normal 13 2 4 2" xfId="772" xr:uid="{00000000-0005-0000-0000-000072020000}"/>
    <cellStyle name="Normal 13 2 5" xfId="725" xr:uid="{00000000-0005-0000-0000-000073020000}"/>
    <cellStyle name="Normal 13 3" xfId="513" xr:uid="{00000000-0005-0000-0000-000074020000}"/>
    <cellStyle name="Normal 13 3 2" xfId="514" xr:uid="{00000000-0005-0000-0000-000075020000}"/>
    <cellStyle name="Normal 13 3 2 2" xfId="642" xr:uid="{00000000-0005-0000-0000-000076020000}"/>
    <cellStyle name="Normal 13 3 2 2 2" xfId="779" xr:uid="{00000000-0005-0000-0000-000077020000}"/>
    <cellStyle name="Normal 13 3 2 3" xfId="732" xr:uid="{00000000-0005-0000-0000-000078020000}"/>
    <cellStyle name="Normal 13 3 3" xfId="641" xr:uid="{00000000-0005-0000-0000-000079020000}"/>
    <cellStyle name="Normal 13 3 3 2" xfId="778" xr:uid="{00000000-0005-0000-0000-00007A020000}"/>
    <cellStyle name="Normal 13 3 4" xfId="731" xr:uid="{00000000-0005-0000-0000-00007B020000}"/>
    <cellStyle name="Normal 13 4" xfId="515" xr:uid="{00000000-0005-0000-0000-00007C020000}"/>
    <cellStyle name="Normal 13 4 2" xfId="643" xr:uid="{00000000-0005-0000-0000-00007D020000}"/>
    <cellStyle name="Normal 13 4 2 2" xfId="780" xr:uid="{00000000-0005-0000-0000-00007E020000}"/>
    <cellStyle name="Normal 13 4 3" xfId="733" xr:uid="{00000000-0005-0000-0000-00007F020000}"/>
    <cellStyle name="Normal 13 5" xfId="634" xr:uid="{00000000-0005-0000-0000-000080020000}"/>
    <cellStyle name="Normal 13 5 2" xfId="771" xr:uid="{00000000-0005-0000-0000-000081020000}"/>
    <cellStyle name="Normal 13 6" xfId="516" xr:uid="{00000000-0005-0000-0000-000082020000}"/>
    <cellStyle name="Normal 13 6 2" xfId="644" xr:uid="{00000000-0005-0000-0000-000083020000}"/>
    <cellStyle name="Normal 13 6 2 2" xfId="781" xr:uid="{00000000-0005-0000-0000-000084020000}"/>
    <cellStyle name="Normal 13 6 3" xfId="734" xr:uid="{00000000-0005-0000-0000-000085020000}"/>
    <cellStyle name="Normal 13 7" xfId="724" xr:uid="{00000000-0005-0000-0000-000086020000}"/>
    <cellStyle name="Normal 13 8" xfId="827" xr:uid="{00000000-0005-0000-0000-000087020000}"/>
    <cellStyle name="Normal 13 9" xfId="826" xr:uid="{00000000-0005-0000-0000-000088020000}"/>
    <cellStyle name="Normal 15" xfId="517" xr:uid="{00000000-0005-0000-0000-000089020000}"/>
    <cellStyle name="Normal 16" xfId="518" xr:uid="{00000000-0005-0000-0000-00008A020000}"/>
    <cellStyle name="Normal 17" xfId="519" xr:uid="{00000000-0005-0000-0000-00008B020000}"/>
    <cellStyle name="Normal 19" xfId="520" xr:uid="{00000000-0005-0000-0000-00008C020000}"/>
    <cellStyle name="Normal 2" xfId="521" xr:uid="{00000000-0005-0000-0000-00008D020000}"/>
    <cellStyle name="Normal 2 2" xfId="522" xr:uid="{00000000-0005-0000-0000-00008E020000}"/>
    <cellStyle name="Normal 2 2 2" xfId="523" xr:uid="{00000000-0005-0000-0000-00008F020000}"/>
    <cellStyle name="Normal 2 2 2 2" xfId="645" xr:uid="{00000000-0005-0000-0000-000090020000}"/>
    <cellStyle name="Normal 2 2 2 2 2" xfId="782" xr:uid="{00000000-0005-0000-0000-000091020000}"/>
    <cellStyle name="Normal 2 2 2 3" xfId="735" xr:uid="{00000000-0005-0000-0000-000092020000}"/>
    <cellStyle name="Normal 2 2 3" xfId="524" xr:uid="{00000000-0005-0000-0000-000093020000}"/>
    <cellStyle name="Normal 2 2 3 2" xfId="646" xr:uid="{00000000-0005-0000-0000-000094020000}"/>
    <cellStyle name="Normal 2 2 3 2 2" xfId="783" xr:uid="{00000000-0005-0000-0000-000095020000}"/>
    <cellStyle name="Normal 2 2 3 3" xfId="736" xr:uid="{00000000-0005-0000-0000-000096020000}"/>
    <cellStyle name="Normal 2 3" xfId="525" xr:uid="{00000000-0005-0000-0000-000097020000}"/>
    <cellStyle name="Normal 2 3 2" xfId="526" xr:uid="{00000000-0005-0000-0000-000098020000}"/>
    <cellStyle name="Normal 2 3 2 2" xfId="647" xr:uid="{00000000-0005-0000-0000-000099020000}"/>
    <cellStyle name="Normal 2 3 2 2 2" xfId="784" xr:uid="{00000000-0005-0000-0000-00009A020000}"/>
    <cellStyle name="Normal 2 3 2 3" xfId="737" xr:uid="{00000000-0005-0000-0000-00009B020000}"/>
    <cellStyle name="Normal 2 4" xfId="527" xr:uid="{00000000-0005-0000-0000-00009C020000}"/>
    <cellStyle name="Normal 2 4 2" xfId="528" xr:uid="{00000000-0005-0000-0000-00009D020000}"/>
    <cellStyle name="Normal 2 4 2 2" xfId="648" xr:uid="{00000000-0005-0000-0000-00009E020000}"/>
    <cellStyle name="Normal 2 4 2 2 2" xfId="785" xr:uid="{00000000-0005-0000-0000-00009F020000}"/>
    <cellStyle name="Normal 2 4 2 3" xfId="738" xr:uid="{00000000-0005-0000-0000-0000A0020000}"/>
    <cellStyle name="Normal 2 5" xfId="529" xr:uid="{00000000-0005-0000-0000-0000A1020000}"/>
    <cellStyle name="Normal 23" xfId="530" xr:uid="{00000000-0005-0000-0000-0000A2020000}"/>
    <cellStyle name="Normal 3" xfId="531" xr:uid="{00000000-0005-0000-0000-0000A3020000}"/>
    <cellStyle name="Normal 3 2" xfId="532" xr:uid="{00000000-0005-0000-0000-0000A4020000}"/>
    <cellStyle name="Normal 3 2 11" xfId="533" xr:uid="{00000000-0005-0000-0000-0000A5020000}"/>
    <cellStyle name="Normal 3 2 2" xfId="649" xr:uid="{00000000-0005-0000-0000-0000A6020000}"/>
    <cellStyle name="Normal 3 2 2 2" xfId="786" xr:uid="{00000000-0005-0000-0000-0000A7020000}"/>
    <cellStyle name="Normal 3 2 3" xfId="739" xr:uid="{00000000-0005-0000-0000-0000A8020000}"/>
    <cellStyle name="Normal 3 3" xfId="534" xr:uid="{00000000-0005-0000-0000-0000A9020000}"/>
    <cellStyle name="Normal 3 4" xfId="535" xr:uid="{00000000-0005-0000-0000-0000AA020000}"/>
    <cellStyle name="Normal 3 4 2" xfId="650" xr:uid="{00000000-0005-0000-0000-0000AB020000}"/>
    <cellStyle name="Normal 3 4 2 2" xfId="787" xr:uid="{00000000-0005-0000-0000-0000AC020000}"/>
    <cellStyle name="Normal 3 4 3" xfId="740" xr:uid="{00000000-0005-0000-0000-0000AD020000}"/>
    <cellStyle name="Normal 3 8" xfId="536" xr:uid="{00000000-0005-0000-0000-0000AE020000}"/>
    <cellStyle name="Normal 3 8 2" xfId="537" xr:uid="{00000000-0005-0000-0000-0000AF020000}"/>
    <cellStyle name="Normal 3 8 2 2" xfId="538" xr:uid="{00000000-0005-0000-0000-0000B0020000}"/>
    <cellStyle name="Normal 3 8 2 2 2" xfId="653" xr:uid="{00000000-0005-0000-0000-0000B1020000}"/>
    <cellStyle name="Normal 3 8 2 2 2 2" xfId="790" xr:uid="{00000000-0005-0000-0000-0000B2020000}"/>
    <cellStyle name="Normal 3 8 2 2 3" xfId="743" xr:uid="{00000000-0005-0000-0000-0000B3020000}"/>
    <cellStyle name="Normal 3 8 2 3" xfId="652" xr:uid="{00000000-0005-0000-0000-0000B4020000}"/>
    <cellStyle name="Normal 3 8 2 3 2" xfId="789" xr:uid="{00000000-0005-0000-0000-0000B5020000}"/>
    <cellStyle name="Normal 3 8 2 4" xfId="742" xr:uid="{00000000-0005-0000-0000-0000B6020000}"/>
    <cellStyle name="Normal 3 8 3" xfId="539" xr:uid="{00000000-0005-0000-0000-0000B7020000}"/>
    <cellStyle name="Normal 3 8 3 2" xfId="654" xr:uid="{00000000-0005-0000-0000-0000B8020000}"/>
    <cellStyle name="Normal 3 8 3 2 2" xfId="791" xr:uid="{00000000-0005-0000-0000-0000B9020000}"/>
    <cellStyle name="Normal 3 8 3 3" xfId="744" xr:uid="{00000000-0005-0000-0000-0000BA020000}"/>
    <cellStyle name="Normal 3 8 4" xfId="651" xr:uid="{00000000-0005-0000-0000-0000BB020000}"/>
    <cellStyle name="Normal 3 8 4 2" xfId="788" xr:uid="{00000000-0005-0000-0000-0000BC020000}"/>
    <cellStyle name="Normal 3 8 5" xfId="741" xr:uid="{00000000-0005-0000-0000-0000BD020000}"/>
    <cellStyle name="Normal 4" xfId="540" xr:uid="{00000000-0005-0000-0000-0000BE020000}"/>
    <cellStyle name="Normal 4 2" xfId="541" xr:uid="{00000000-0005-0000-0000-0000BF020000}"/>
    <cellStyle name="Normal 4 2 2" xfId="655" xr:uid="{00000000-0005-0000-0000-0000C0020000}"/>
    <cellStyle name="Normal 4 2 2 2" xfId="792" xr:uid="{00000000-0005-0000-0000-0000C1020000}"/>
    <cellStyle name="Normal 4 2 3" xfId="745" xr:uid="{00000000-0005-0000-0000-0000C2020000}"/>
    <cellStyle name="Normal 4 3" xfId="542" xr:uid="{00000000-0005-0000-0000-0000C3020000}"/>
    <cellStyle name="Normal 4 4" xfId="543" xr:uid="{00000000-0005-0000-0000-0000C4020000}"/>
    <cellStyle name="Normal 4 4 2" xfId="656" xr:uid="{00000000-0005-0000-0000-0000C5020000}"/>
    <cellStyle name="Normal 4 4 2 2" xfId="793" xr:uid="{00000000-0005-0000-0000-0000C6020000}"/>
    <cellStyle name="Normal 4 4 3" xfId="746" xr:uid="{00000000-0005-0000-0000-0000C7020000}"/>
    <cellStyle name="Normal 416" xfId="544" xr:uid="{00000000-0005-0000-0000-0000C8020000}"/>
    <cellStyle name="Normal 417" xfId="545" xr:uid="{00000000-0005-0000-0000-0000C9020000}"/>
    <cellStyle name="Normal 428" xfId="546" xr:uid="{00000000-0005-0000-0000-0000CA020000}"/>
    <cellStyle name="Normal 429" xfId="547" xr:uid="{00000000-0005-0000-0000-0000CB020000}"/>
    <cellStyle name="Normal 486" xfId="548" xr:uid="{00000000-0005-0000-0000-0000CC020000}"/>
    <cellStyle name="Normal 487" xfId="549" xr:uid="{00000000-0005-0000-0000-0000CD020000}"/>
    <cellStyle name="Normal 489" xfId="550" xr:uid="{00000000-0005-0000-0000-0000CE020000}"/>
    <cellStyle name="Normal 490" xfId="551" xr:uid="{00000000-0005-0000-0000-0000CF020000}"/>
    <cellStyle name="Normal 5" xfId="552" xr:uid="{00000000-0005-0000-0000-0000D0020000}"/>
    <cellStyle name="Normal 5 2" xfId="553" xr:uid="{00000000-0005-0000-0000-0000D1020000}"/>
    <cellStyle name="Normal 5 3" xfId="554" xr:uid="{00000000-0005-0000-0000-0000D2020000}"/>
    <cellStyle name="Normal 5 3 2" xfId="657" xr:uid="{00000000-0005-0000-0000-0000D3020000}"/>
    <cellStyle name="Normal 5 3 2 2" xfId="794" xr:uid="{00000000-0005-0000-0000-0000D4020000}"/>
    <cellStyle name="Normal 5 3 3" xfId="747" xr:uid="{00000000-0005-0000-0000-0000D5020000}"/>
    <cellStyle name="Normal 506" xfId="555" xr:uid="{00000000-0005-0000-0000-0000D6020000}"/>
    <cellStyle name="Normal 516" xfId="556" xr:uid="{00000000-0005-0000-0000-0000D7020000}"/>
    <cellStyle name="Normal 517" xfId="557" xr:uid="{00000000-0005-0000-0000-0000D8020000}"/>
    <cellStyle name="Normal 53" xfId="558" xr:uid="{00000000-0005-0000-0000-0000D9020000}"/>
    <cellStyle name="Normal 54" xfId="559" xr:uid="{00000000-0005-0000-0000-0000DA020000}"/>
    <cellStyle name="Normal 542" xfId="560" xr:uid="{00000000-0005-0000-0000-0000DB020000}"/>
    <cellStyle name="Normal 543" xfId="561" xr:uid="{00000000-0005-0000-0000-0000DC020000}"/>
    <cellStyle name="Normal 544" xfId="562" xr:uid="{00000000-0005-0000-0000-0000DD020000}"/>
    <cellStyle name="Normal 547" xfId="563" xr:uid="{00000000-0005-0000-0000-0000DE020000}"/>
    <cellStyle name="Normal 548" xfId="564" xr:uid="{00000000-0005-0000-0000-0000DF020000}"/>
    <cellStyle name="Normal 550" xfId="565" xr:uid="{00000000-0005-0000-0000-0000E0020000}"/>
    <cellStyle name="Normal 571" xfId="566" xr:uid="{00000000-0005-0000-0000-0000E1020000}"/>
    <cellStyle name="Normal 572" xfId="567" xr:uid="{00000000-0005-0000-0000-0000E2020000}"/>
    <cellStyle name="Normal 6" xfId="568" xr:uid="{00000000-0005-0000-0000-0000E3020000}"/>
    <cellStyle name="Normal 6 2" xfId="569" xr:uid="{00000000-0005-0000-0000-0000E4020000}"/>
    <cellStyle name="Normal 6 2 2" xfId="659" xr:uid="{00000000-0005-0000-0000-0000E5020000}"/>
    <cellStyle name="Normal 6 2 2 2" xfId="796" xr:uid="{00000000-0005-0000-0000-0000E6020000}"/>
    <cellStyle name="Normal 6 2 3" xfId="749" xr:uid="{00000000-0005-0000-0000-0000E7020000}"/>
    <cellStyle name="Normal 6 3" xfId="570" xr:uid="{00000000-0005-0000-0000-0000E8020000}"/>
    <cellStyle name="Normal 6 4" xfId="658" xr:uid="{00000000-0005-0000-0000-0000E9020000}"/>
    <cellStyle name="Normal 6 4 2" xfId="795" xr:uid="{00000000-0005-0000-0000-0000EA020000}"/>
    <cellStyle name="Normal 6 5" xfId="748" xr:uid="{00000000-0005-0000-0000-0000EB020000}"/>
    <cellStyle name="Normal 7" xfId="571" xr:uid="{00000000-0005-0000-0000-0000EC020000}"/>
    <cellStyle name="Normal 7 2" xfId="572" xr:uid="{00000000-0005-0000-0000-0000ED020000}"/>
    <cellStyle name="Normal 8" xfId="573" xr:uid="{00000000-0005-0000-0000-0000EE020000}"/>
    <cellStyle name="Normal 9" xfId="710" xr:uid="{00000000-0005-0000-0000-0000EF020000}"/>
    <cellStyle name="Normal 9 2" xfId="824" xr:uid="{00000000-0005-0000-0000-0000F0020000}"/>
    <cellStyle name="Normal_Sheet1" xfId="574" xr:uid="{00000000-0005-0000-0000-0000F1020000}"/>
    <cellStyle name="Note 2" xfId="575" xr:uid="{00000000-0005-0000-0000-0000F2020000}"/>
    <cellStyle name="Note 2 2" xfId="660" xr:uid="{00000000-0005-0000-0000-0000F3020000}"/>
    <cellStyle name="Note 2 2 2" xfId="797" xr:uid="{00000000-0005-0000-0000-0000F4020000}"/>
    <cellStyle name="Note 2 3" xfId="750" xr:uid="{00000000-0005-0000-0000-0000F5020000}"/>
    <cellStyle name="Note 3" xfId="711" xr:uid="{00000000-0005-0000-0000-0000F6020000}"/>
    <cellStyle name="Note 3 2" xfId="825" xr:uid="{00000000-0005-0000-0000-0000F7020000}"/>
    <cellStyle name="Output" xfId="679" builtinId="21" customBuiltin="1"/>
    <cellStyle name="Output 2" xfId="576" xr:uid="{00000000-0005-0000-0000-0000F8020000}"/>
    <cellStyle name="Output 2 2" xfId="661" xr:uid="{00000000-0005-0000-0000-0000F9020000}"/>
    <cellStyle name="Percent" xfId="1" xr:uid="{00000000-0005-0000-0000-0000FA020000}"/>
    <cellStyle name="Percent 2" xfId="577" xr:uid="{00000000-0005-0000-0000-0000FB020000}"/>
    <cellStyle name="Standard 3" xfId="578" xr:uid="{00000000-0005-0000-0000-0000FC020000}"/>
    <cellStyle name="Standard 4" xfId="579" xr:uid="{00000000-0005-0000-0000-0000FD020000}"/>
    <cellStyle name="Standard 4 2" xfId="580" xr:uid="{00000000-0005-0000-0000-0000FE020000}"/>
    <cellStyle name="Standard 4 2 2" xfId="581" xr:uid="{00000000-0005-0000-0000-0000FF020000}"/>
    <cellStyle name="Standard 4 2 2 2" xfId="582" xr:uid="{00000000-0005-0000-0000-000000030000}"/>
    <cellStyle name="Standard 4 2 2 2 2" xfId="665" xr:uid="{00000000-0005-0000-0000-000001030000}"/>
    <cellStyle name="Standard 4 2 2 2 2 2" xfId="801" xr:uid="{00000000-0005-0000-0000-000002030000}"/>
    <cellStyle name="Standard 4 2 2 2 3" xfId="754" xr:uid="{00000000-0005-0000-0000-000003030000}"/>
    <cellStyle name="Standard 4 2 2 3" xfId="664" xr:uid="{00000000-0005-0000-0000-000004030000}"/>
    <cellStyle name="Standard 4 2 2 3 2" xfId="800" xr:uid="{00000000-0005-0000-0000-000005030000}"/>
    <cellStyle name="Standard 4 2 2 4" xfId="753" xr:uid="{00000000-0005-0000-0000-000006030000}"/>
    <cellStyle name="Standard 4 2 3" xfId="583" xr:uid="{00000000-0005-0000-0000-000007030000}"/>
    <cellStyle name="Standard 4 2 3 2" xfId="666" xr:uid="{00000000-0005-0000-0000-000008030000}"/>
    <cellStyle name="Standard 4 2 3 2 2" xfId="802" xr:uid="{00000000-0005-0000-0000-000009030000}"/>
    <cellStyle name="Standard 4 2 3 3" xfId="755" xr:uid="{00000000-0005-0000-0000-00000A030000}"/>
    <cellStyle name="Standard 4 2 4" xfId="663" xr:uid="{00000000-0005-0000-0000-00000B030000}"/>
    <cellStyle name="Standard 4 2 4 2" xfId="799" xr:uid="{00000000-0005-0000-0000-00000C030000}"/>
    <cellStyle name="Standard 4 2 5" xfId="752" xr:uid="{00000000-0005-0000-0000-00000D030000}"/>
    <cellStyle name="Standard 4 3" xfId="584" xr:uid="{00000000-0005-0000-0000-00000E030000}"/>
    <cellStyle name="Standard 4 3 2" xfId="585" xr:uid="{00000000-0005-0000-0000-00000F030000}"/>
    <cellStyle name="Standard 4 3 2 2" xfId="668" xr:uid="{00000000-0005-0000-0000-000010030000}"/>
    <cellStyle name="Standard 4 3 2 2 2" xfId="804" xr:uid="{00000000-0005-0000-0000-000011030000}"/>
    <cellStyle name="Standard 4 3 2 3" xfId="757" xr:uid="{00000000-0005-0000-0000-000012030000}"/>
    <cellStyle name="Standard 4 3 3" xfId="667" xr:uid="{00000000-0005-0000-0000-000013030000}"/>
    <cellStyle name="Standard 4 3 3 2" xfId="803" xr:uid="{00000000-0005-0000-0000-000014030000}"/>
    <cellStyle name="Standard 4 3 4" xfId="756" xr:uid="{00000000-0005-0000-0000-000015030000}"/>
    <cellStyle name="Standard 4 4" xfId="586" xr:uid="{00000000-0005-0000-0000-000016030000}"/>
    <cellStyle name="Standard 4 4 2" xfId="669" xr:uid="{00000000-0005-0000-0000-000017030000}"/>
    <cellStyle name="Standard 4 4 2 2" xfId="805" xr:uid="{00000000-0005-0000-0000-000018030000}"/>
    <cellStyle name="Standard 4 4 3" xfId="758" xr:uid="{00000000-0005-0000-0000-000019030000}"/>
    <cellStyle name="Standard 4 5" xfId="662" xr:uid="{00000000-0005-0000-0000-00001A030000}"/>
    <cellStyle name="Standard 4 5 2" xfId="798" xr:uid="{00000000-0005-0000-0000-00001B030000}"/>
    <cellStyle name="Standard 4 6" xfId="751" xr:uid="{00000000-0005-0000-0000-00001C030000}"/>
    <cellStyle name="Standard 6" xfId="587" xr:uid="{00000000-0005-0000-0000-00001D030000}"/>
    <cellStyle name="Title" xfId="670" builtinId="15" customBuiltin="1"/>
    <cellStyle name="Title 2" xfId="588" xr:uid="{00000000-0005-0000-0000-00001E030000}"/>
    <cellStyle name="Total" xfId="685" builtinId="25" customBuiltin="1"/>
    <cellStyle name="Total 2" xfId="589" xr:uid="{00000000-0005-0000-0000-00001F030000}"/>
    <cellStyle name="Warning Text" xfId="683" builtinId="11" customBuiltin="1"/>
    <cellStyle name="Warning Text 2" xfId="590" xr:uid="{00000000-0005-0000-0000-000020030000}"/>
    <cellStyle name="표준 2" xfId="591" xr:uid="{00000000-0005-0000-0000-00003C030000}"/>
    <cellStyle name="一般 7" xfId="592" xr:uid="{00000000-0005-0000-0000-000035030000}"/>
    <cellStyle name="標準 2" xfId="593" xr:uid="{00000000-0005-0000-0000-000026030000}"/>
    <cellStyle name="標準 2 2" xfId="594" xr:uid="{00000000-0005-0000-0000-000027030000}"/>
    <cellStyle name="標準 2 3" xfId="595" xr:uid="{00000000-0005-0000-0000-000028030000}"/>
  </cellStyles>
  <dxfs count="118">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theme="0" tint="-0.3498947111423078"/>
        </patternFill>
      </fill>
    </dxf>
    <dxf>
      <fill>
        <patternFill>
          <bgColor theme="0" tint="-0.3498947111423078"/>
        </patternFill>
      </fill>
    </dxf>
    <dxf>
      <fill>
        <patternFill>
          <bgColor rgb="FFFF0000"/>
        </patternFill>
      </fill>
    </dxf>
    <dxf>
      <fill>
        <patternFill>
          <bgColor rgb="FFFF0000"/>
        </patternFill>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jill_scarnecchia@kycon.com" TargetMode="External"/><Relationship Id="rId1" Type="http://schemas.openxmlformats.org/officeDocument/2006/relationships/hyperlink" Target="mailto:jill_scarnecchia@kycon.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4375" defaultRowHeight="13.5"/>
  <cols>
    <col min="1" max="1" width="143" style="157" customWidth="1"/>
    <col min="2" max="2" width="34.84375" style="157" customWidth="1"/>
    <col min="3" max="3" width="8.84375" style="157" customWidth="1"/>
    <col min="4" max="16384" width="8.84375" style="157"/>
  </cols>
  <sheetData>
    <row r="1" spans="1:2" ht="104.15"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5"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5"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49999999999999" customHeight="1">
      <c r="A10" s="94" t="str">
        <f ca="1">OFFSET(L!$C$1,MATCH("Instructions"&amp;ADDRESS(ROW(),COLUMN(),4),L!$A:$A,0)-1,SL,,)</f>
        <v xml:space="preserve">4. Insert the source for the unique identifier number or code ("DUNS", "VAT", "Customer", etc).  </v>
      </c>
      <c r="B10" s="180"/>
    </row>
    <row r="11" spans="1:2" ht="20.149999999999999" customHeight="1">
      <c r="A11" s="94" t="str">
        <f ca="1">OFFSET(L!$C$1,MATCH("Instructions"&amp;ADDRESS(ROW(),COLUMN(),4),L!$A:$A,0)-1,SL,,)</f>
        <v>5. Insert your full company address (street, city, state, country, postal code). This field is optional.</v>
      </c>
      <c r="B11" s="180"/>
    </row>
    <row r="12" spans="1:2" ht="35.15"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49999999999999"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5"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5"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35">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6"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5"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2"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5"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15">
      <c r="A57" s="94" t="str">
        <f ca="1">OFFSET(L!$C$1,MATCH("Instructions"&amp;ADDRESS(ROW(),COLUMN(),4),L!$A:$A,0)-1,SL,,)</f>
        <v>10. Smelter Location: State/Province, if applicable – Provide the state or province where the smelter is located. This field is optional.</v>
      </c>
      <c r="B57" s="180"/>
    </row>
    <row r="58" spans="1:2" ht="182.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5"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5"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3.5"/>
  <cols>
    <col min="1" max="1" width="0.84375" customWidth="1"/>
    <col min="2" max="2" width="10.15234375" customWidth="1"/>
    <col min="3" max="3" width="11.4609375" customWidth="1"/>
    <col min="4" max="4" width="17.15234375" style="149" customWidth="1"/>
    <col min="5" max="5" width="42.23046875" customWidth="1"/>
    <col min="6" max="6" width="53.23046875" customWidth="1"/>
    <col min="7" max="7" width="0.84375" customWidth="1"/>
  </cols>
  <sheetData>
    <row r="1" spans="1:7" ht="14"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49999999999999"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c r="A12" s="316"/>
      <c r="B12" s="174" t="s">
        <v>7</v>
      </c>
      <c r="C12" s="175" t="s">
        <v>8</v>
      </c>
      <c r="D12" s="176" t="s">
        <v>9</v>
      </c>
      <c r="E12" s="175" t="s">
        <v>10</v>
      </c>
      <c r="F12" s="175" t="s">
        <v>11</v>
      </c>
      <c r="G12" s="25"/>
    </row>
    <row r="13" spans="1:7" ht="57.5">
      <c r="A13" s="316"/>
      <c r="B13" s="308">
        <v>1</v>
      </c>
      <c r="C13" s="227" t="s">
        <v>12</v>
      </c>
      <c r="D13" s="228">
        <v>44489</v>
      </c>
      <c r="E13" s="227" t="s">
        <v>12669</v>
      </c>
      <c r="F13" s="229" t="s">
        <v>12701</v>
      </c>
      <c r="G13" s="25"/>
    </row>
    <row r="14" spans="1:7" ht="57.5">
      <c r="A14" s="316"/>
      <c r="B14" s="226">
        <v>1.01</v>
      </c>
      <c r="C14" s="227" t="s">
        <v>12</v>
      </c>
      <c r="D14" s="228">
        <v>44523</v>
      </c>
      <c r="E14" s="227" t="s">
        <v>12670</v>
      </c>
      <c r="F14" s="229" t="s">
        <v>12701</v>
      </c>
      <c r="G14" s="25"/>
    </row>
    <row r="15" spans="1:7" ht="57.5">
      <c r="A15" s="316"/>
      <c r="B15" s="226">
        <v>1.02</v>
      </c>
      <c r="C15" s="227" t="s">
        <v>12</v>
      </c>
      <c r="D15" s="228">
        <v>44553</v>
      </c>
      <c r="E15" s="227" t="s">
        <v>12671</v>
      </c>
      <c r="F15" s="229" t="s">
        <v>12701</v>
      </c>
      <c r="G15" s="25"/>
    </row>
    <row r="16" spans="1:7" ht="92">
      <c r="A16" s="316"/>
      <c r="B16" s="226">
        <v>1.1000000000000001</v>
      </c>
      <c r="C16" s="227" t="s">
        <v>12</v>
      </c>
      <c r="D16" s="228">
        <v>44848</v>
      </c>
      <c r="E16" s="227" t="s">
        <v>12695</v>
      </c>
      <c r="F16" s="229" t="s">
        <v>12702</v>
      </c>
      <c r="G16" s="25"/>
    </row>
    <row r="17" spans="1:7" ht="57.5">
      <c r="A17" s="316"/>
      <c r="B17" s="226">
        <v>1.1100000000000001</v>
      </c>
      <c r="C17" s="227" t="s">
        <v>12</v>
      </c>
      <c r="D17" s="228">
        <v>44869</v>
      </c>
      <c r="E17" s="227" t="s">
        <v>12696</v>
      </c>
      <c r="F17" s="229" t="s">
        <v>12702</v>
      </c>
      <c r="G17" s="25"/>
    </row>
    <row r="18" spans="1:7" ht="57.5">
      <c r="A18" s="316"/>
      <c r="B18" s="226">
        <v>1.2</v>
      </c>
      <c r="C18" s="227" t="s">
        <v>12</v>
      </c>
      <c r="D18" s="228">
        <v>45058</v>
      </c>
      <c r="E18" s="227" t="s">
        <v>12749</v>
      </c>
      <c r="F18" s="229" t="s">
        <v>12703</v>
      </c>
      <c r="G18" s="25"/>
    </row>
    <row r="19" spans="1:7" ht="57.5">
      <c r="A19" s="316"/>
      <c r="B19" s="226">
        <v>1.3</v>
      </c>
      <c r="C19" s="227" t="s">
        <v>12</v>
      </c>
      <c r="D19" s="228">
        <v>45408</v>
      </c>
      <c r="E19" s="309" t="s">
        <v>19199</v>
      </c>
      <c r="F19" s="229" t="s">
        <v>12750</v>
      </c>
      <c r="G19" s="25"/>
    </row>
    <row r="20" spans="1:7" ht="14" thickBot="1">
      <c r="A20" s="317"/>
      <c r="B20" s="318" t="str">
        <f ca="1">OFFSET(L!$C$1,MATCH("General"&amp;"Cpy",L!$A:$A,0)-1,SL,,)</f>
        <v>© 2024 Responsible Minerals Initiative. All rights reserved.</v>
      </c>
      <c r="C20" s="318"/>
      <c r="D20" s="318"/>
      <c r="E20" s="318"/>
      <c r="F20" s="318"/>
      <c r="G20" s="26"/>
    </row>
    <row r="21" spans="1:7" ht="14"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4375" defaultRowHeight="13.5"/>
  <cols>
    <col min="1" max="1" width="1.765625" style="157" customWidth="1"/>
    <col min="2" max="2" width="35.4609375" style="157" customWidth="1"/>
    <col min="3" max="3" width="105.4609375" style="157" customWidth="1"/>
    <col min="4" max="5" width="1.765625" style="157" customWidth="1"/>
    <col min="6" max="6" width="52" style="157" customWidth="1"/>
    <col min="7" max="7" width="4.84375" style="157" customWidth="1"/>
    <col min="8" max="16384" width="8.84375" style="157"/>
  </cols>
  <sheetData>
    <row r="1" spans="1:8" ht="90.65"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05">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5"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30">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20">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4" thickBot="1">
      <c r="A23" s="181"/>
      <c r="B23" s="182"/>
      <c r="C23" s="182"/>
      <c r="D23" s="327"/>
    </row>
    <row r="24" spans="1:5" ht="14"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10" zoomScale="80" zoomScaleNormal="80" workbookViewId="0">
      <selection activeCell="D22" sqref="D22:E22"/>
    </sheetView>
  </sheetViews>
  <sheetFormatPr defaultColWidth="8.84375" defaultRowHeight="13.5"/>
  <cols>
    <col min="1" max="1" width="1.84375" customWidth="1"/>
    <col min="2" max="2" width="84.23046875" customWidth="1"/>
    <col min="3" max="3" width="1.765625" customWidth="1"/>
    <col min="4" max="5" width="16.765625" customWidth="1"/>
    <col min="6" max="6" width="1.765625" customWidth="1"/>
    <col min="7" max="9" width="16.765625" customWidth="1"/>
    <col min="10" max="10" width="17.84375" customWidth="1"/>
    <col min="11" max="11" width="3" customWidth="1"/>
    <col min="12" max="12" width="3.765625" hidden="1" customWidth="1"/>
    <col min="13" max="15" width="4.84375" hidden="1" customWidth="1"/>
    <col min="16" max="23" width="9.15234375" hidden="1" customWidth="1"/>
    <col min="24" max="24" width="27.765625" hidden="1" customWidth="1"/>
    <col min="25" max="25" width="8.84375" hidden="1" customWidth="1"/>
    <col min="26" max="32" width="8.84375" customWidth="1"/>
  </cols>
  <sheetData>
    <row r="1" spans="1:34" ht="15.5" thickTop="1">
      <c r="A1" s="348"/>
      <c r="B1" s="349"/>
      <c r="C1" s="349"/>
      <c r="D1" s="349"/>
      <c r="E1" s="349"/>
      <c r="F1" s="349"/>
      <c r="G1" s="349"/>
      <c r="H1" s="349"/>
      <c r="I1" s="349"/>
      <c r="J1" s="349"/>
      <c r="K1" s="350"/>
      <c r="L1" s="103"/>
      <c r="P1" s="3"/>
      <c r="Q1" s="3"/>
      <c r="R1" s="3"/>
      <c r="S1" s="3"/>
      <c r="T1" s="3"/>
      <c r="U1" s="3"/>
      <c r="V1" s="3"/>
      <c r="W1" s="3"/>
      <c r="X1" s="3"/>
      <c r="Y1" s="3"/>
      <c r="Z1" s="3"/>
      <c r="AA1" s="3"/>
      <c r="AB1" s="3"/>
      <c r="AC1" s="3"/>
      <c r="AD1" s="3"/>
      <c r="AE1" s="3"/>
      <c r="AF1" s="3"/>
      <c r="AG1" s="3"/>
      <c r="AH1" s="3"/>
    </row>
    <row r="2" spans="1:34" ht="81.75" customHeight="1">
      <c r="A2" s="28"/>
      <c r="B2" s="304"/>
      <c r="C2" s="29"/>
      <c r="D2" s="351" t="str">
        <f ca="1">OFFSET(L!$C$1,MATCH("Declaration"&amp;ADDRESS(ROW(),COLUMN(),4),L!$A:$A,0)-1,SL,,)</f>
        <v>Extended Mineral Reporting Template (EMRT)</v>
      </c>
      <c r="E2" s="352"/>
      <c r="F2" s="352"/>
      <c r="G2" s="352"/>
      <c r="H2" s="352"/>
      <c r="I2" s="352"/>
      <c r="J2" s="353"/>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5">
      <c r="A4" s="28"/>
      <c r="B4" s="360" t="str">
        <f ca="1">OFFSET(L!$C$1,MATCH("Declaration"&amp;ADDRESS(ROW(),COLUMN(),4),L!$A:$A,0)-1,SL,,)</f>
        <v>The purpose of this document is to collect sourcing information on cobalt or natural mica.</v>
      </c>
      <c r="C4" s="360"/>
      <c r="D4" s="360"/>
      <c r="E4" s="360"/>
      <c r="F4" s="360"/>
      <c r="G4" s="360"/>
      <c r="H4" s="360"/>
      <c r="I4" s="365" t="str">
        <f ca="1">OFFSET(L!$C$1,MATCH("Declaration"&amp;ADDRESS(ROW(),COLUMN(),4),L!$A:$A,0)-1,SL,,)</f>
        <v>Link to Terms &amp; Conditions</v>
      </c>
      <c r="J4" s="365"/>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60" t="str">
        <f ca="1">OFFSET(L!$C$1,MATCH("Declaration"&amp;ADDRESS(ROW(),COLUMN(),4),L!$A:$A,0)-1,SL,,)</f>
        <v>Mandatory fields are noted with an asterisk (*).  Consult the instructions tab for guidance on how to answer each question.</v>
      </c>
      <c r="C6" s="360"/>
      <c r="D6" s="360"/>
      <c r="E6" s="360"/>
      <c r="F6" s="360"/>
      <c r="G6" s="360"/>
      <c r="H6" s="360"/>
      <c r="I6" s="360"/>
      <c r="J6" s="360"/>
      <c r="K6" s="30"/>
      <c r="L6" s="105" t="s">
        <v>18</v>
      </c>
      <c r="P6" s="3"/>
      <c r="Q6" s="3"/>
      <c r="R6" s="3"/>
      <c r="S6" s="3"/>
      <c r="T6" s="3"/>
      <c r="U6" s="3"/>
      <c r="V6" s="3"/>
      <c r="W6" s="3"/>
      <c r="X6" s="3"/>
      <c r="Y6" s="3"/>
      <c r="Z6" s="3"/>
      <c r="AA6" s="3"/>
      <c r="AB6" s="3"/>
      <c r="AC6" s="3"/>
      <c r="AD6" s="3"/>
      <c r="AE6" s="3"/>
      <c r="AF6" s="3"/>
      <c r="AG6" s="3"/>
      <c r="AH6" s="3"/>
    </row>
    <row r="7" spans="1:34" ht="15">
      <c r="A7" s="28"/>
      <c r="B7" s="366" t="str">
        <f ca="1">OFFSET(L!$C$1,MATCH("Declaration"&amp;ADDRESS(ROW(),COLUMN(),4),L!$A:$A,0)-1,SL,,)</f>
        <v>Company Information</v>
      </c>
      <c r="C7" s="366"/>
      <c r="D7" s="366"/>
      <c r="E7" s="366"/>
      <c r="F7" s="366"/>
      <c r="G7" s="366"/>
      <c r="H7" s="366"/>
      <c r="I7" s="366"/>
      <c r="J7" s="366"/>
      <c r="K7" s="30"/>
      <c r="L7" s="105"/>
      <c r="P7" s="3"/>
      <c r="Q7" s="3"/>
      <c r="R7" s="3"/>
      <c r="S7" s="3"/>
      <c r="T7" s="3"/>
      <c r="U7" s="3"/>
      <c r="V7" s="3"/>
      <c r="W7" s="3"/>
      <c r="X7" s="3"/>
      <c r="Y7" s="3"/>
      <c r="Z7" s="3"/>
      <c r="AA7" s="3"/>
      <c r="AB7" s="3"/>
      <c r="AC7" s="3"/>
      <c r="AD7" s="3"/>
      <c r="AE7" s="3"/>
      <c r="AF7" s="3"/>
      <c r="AG7" s="3"/>
      <c r="AH7" s="3"/>
    </row>
    <row r="8" spans="1:34" ht="15">
      <c r="A8" s="32"/>
      <c r="B8" s="66" t="str">
        <f ca="1">OFFSET(L!$C$1,MATCH("Declaration"&amp;ADDRESS(ROW(),COLUMN(),4),L!$A:$A,0)-1,SL,,)</f>
        <v>Company Name (*):</v>
      </c>
      <c r="C8" s="67"/>
      <c r="D8" s="354" t="s">
        <v>19202</v>
      </c>
      <c r="E8" s="355"/>
      <c r="F8" s="355"/>
      <c r="G8" s="355"/>
      <c r="H8" s="355"/>
      <c r="I8" s="355"/>
      <c r="J8" s="356"/>
      <c r="K8" s="33"/>
      <c r="L8" s="105"/>
      <c r="P8" s="3"/>
      <c r="Q8" s="3"/>
      <c r="R8" s="3"/>
      <c r="S8" s="3"/>
      <c r="T8" s="3"/>
      <c r="U8" s="3"/>
      <c r="V8" s="3"/>
      <c r="W8" s="3"/>
      <c r="X8" s="3"/>
      <c r="Y8" s="3"/>
      <c r="Z8" s="3"/>
      <c r="AA8" s="3"/>
      <c r="AB8" s="3"/>
      <c r="AC8" s="3"/>
      <c r="AD8" s="3"/>
      <c r="AE8" s="3"/>
      <c r="AF8" s="3"/>
      <c r="AG8" s="3"/>
      <c r="AH8" s="3"/>
    </row>
    <row r="9" spans="1:34" ht="15">
      <c r="A9" s="32"/>
      <c r="B9" s="66" t="str">
        <f ca="1">OFFSET(L!$C$1,MATCH("Declaration"&amp;ADDRESS(ROW(),COLUMN(),4),L!$A:$A,0)-1,SL,,)</f>
        <v>Declaration Scope or Class (*):</v>
      </c>
      <c r="C9" s="67"/>
      <c r="D9" s="375" t="s">
        <v>19</v>
      </c>
      <c r="E9" s="376"/>
      <c r="F9" s="376"/>
      <c r="G9" s="377"/>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7" t="str">
        <f ca="1">OFFSET(L!$C$1,MATCH("Declaration"&amp;ADDRESS(ROW(),COLUMN(),4)&amp;LEFT($D$9,1),L!$A:$A,0)-1,SL,,)</f>
        <v>Description of Scope:</v>
      </c>
      <c r="C10" s="113"/>
      <c r="D10" s="361"/>
      <c r="E10" s="362"/>
      <c r="F10" s="362"/>
      <c r="G10" s="362"/>
      <c r="H10" s="362"/>
      <c r="I10" s="362"/>
      <c r="J10" s="363"/>
      <c r="K10" s="30"/>
      <c r="L10" s="105"/>
      <c r="Q10" s="3"/>
      <c r="R10" s="3"/>
      <c r="S10" s="3"/>
      <c r="T10" s="3"/>
      <c r="U10" s="3"/>
      <c r="V10" s="3"/>
      <c r="W10" s="3"/>
      <c r="X10" s="3"/>
      <c r="Y10" s="3"/>
      <c r="Z10" s="3"/>
      <c r="AA10" s="3"/>
      <c r="AB10" s="3"/>
      <c r="AC10" s="3"/>
      <c r="AD10" s="3"/>
      <c r="AE10" s="3"/>
      <c r="AF10" s="3"/>
      <c r="AG10" s="3"/>
      <c r="AH10" s="3"/>
    </row>
    <row r="11" spans="1:34" ht="15">
      <c r="A11" s="32"/>
      <c r="B11" s="368"/>
      <c r="C11" s="113"/>
      <c r="D11" s="369" t="str">
        <f ca="1">IF(D9=Q9,OFFSET(L!$C$1,MATCH("Declaration"&amp;ADDRESS(ROW(),COLUMN(),4),L!$A:$A,0)-1,SL,,),"")</f>
        <v/>
      </c>
      <c r="E11" s="370"/>
      <c r="F11" s="370"/>
      <c r="G11" s="370"/>
      <c r="H11" s="370"/>
      <c r="I11" s="370"/>
      <c r="J11" s="371"/>
      <c r="K11" s="30"/>
      <c r="L11" s="105"/>
      <c r="Q11" s="3"/>
      <c r="R11" s="3"/>
      <c r="S11" s="3"/>
      <c r="T11" s="3"/>
      <c r="U11" s="3"/>
      <c r="V11" s="3"/>
      <c r="W11" s="3"/>
      <c r="X11" s="3"/>
      <c r="Y11" s="3"/>
      <c r="Z11" s="3"/>
      <c r="AA11" s="3"/>
      <c r="AB11" s="3"/>
      <c r="AC11" s="3"/>
      <c r="AD11" s="3"/>
      <c r="AE11" s="3"/>
      <c r="AF11" s="3"/>
      <c r="AG11" s="3"/>
      <c r="AH11" s="3"/>
    </row>
    <row r="12" spans="1:34" ht="15">
      <c r="A12" s="32"/>
      <c r="B12" s="34" t="str">
        <f ca="1">OFFSET(L!$C$1,MATCH("Declaration"&amp;ADDRESS(ROW(),COLUMN(),4),L!$A:$A,0)-1,SL,,)</f>
        <v>Company Unique ID:</v>
      </c>
      <c r="C12" s="68"/>
      <c r="D12" s="364"/>
      <c r="E12" s="343"/>
      <c r="F12" s="343"/>
      <c r="G12" s="343"/>
      <c r="H12" s="343"/>
      <c r="I12" s="343"/>
      <c r="J12" s="344"/>
      <c r="K12" s="30"/>
      <c r="L12" s="105"/>
      <c r="Q12" s="3"/>
      <c r="R12" s="3"/>
      <c r="S12" s="3"/>
      <c r="T12" s="3"/>
      <c r="U12" s="3"/>
      <c r="V12" s="3"/>
      <c r="W12" s="3"/>
      <c r="X12" s="3"/>
      <c r="Y12" s="3"/>
      <c r="Z12" s="3"/>
      <c r="AA12" s="3"/>
      <c r="AB12" s="3"/>
      <c r="AC12" s="3"/>
      <c r="AD12" s="3"/>
      <c r="AE12" s="3"/>
      <c r="AF12" s="3"/>
      <c r="AG12" s="3"/>
      <c r="AH12" s="3"/>
    </row>
    <row r="13" spans="1:34" ht="15">
      <c r="A13" s="32"/>
      <c r="B13" s="34" t="str">
        <f ca="1">OFFSET(L!$C$1,MATCH("Declaration"&amp;ADDRESS(ROW(),COLUMN(),4),L!$A:$A,0)-1,SL,,)</f>
        <v>Company Unique ID Authority:</v>
      </c>
      <c r="C13" s="68"/>
      <c r="D13" s="364"/>
      <c r="E13" s="343"/>
      <c r="F13" s="343"/>
      <c r="G13" s="343"/>
      <c r="H13" s="343"/>
      <c r="I13" s="343"/>
      <c r="J13" s="344"/>
      <c r="K13" s="30"/>
      <c r="L13" s="105"/>
      <c r="Q13" s="3"/>
      <c r="R13" s="3"/>
      <c r="S13" s="3"/>
      <c r="T13" s="3"/>
      <c r="U13" s="3"/>
      <c r="V13" s="3"/>
      <c r="W13" s="3"/>
      <c r="X13" s="3"/>
      <c r="Y13" s="3"/>
      <c r="Z13" s="3"/>
      <c r="AA13" s="3"/>
      <c r="AB13" s="3"/>
      <c r="AC13" s="3"/>
      <c r="AD13" s="3"/>
      <c r="AE13" s="3"/>
      <c r="AF13" s="3"/>
      <c r="AG13" s="3"/>
      <c r="AH13" s="3"/>
    </row>
    <row r="14" spans="1:34" ht="15">
      <c r="A14" s="32"/>
      <c r="B14" s="34" t="str">
        <f ca="1">OFFSET(L!$C$1,MATCH("Declaration"&amp;ADDRESS(ROW(),COLUMN(),4),L!$A:$A,0)-1,SL,,)</f>
        <v>Address:</v>
      </c>
      <c r="C14" s="68"/>
      <c r="D14" s="364" t="s">
        <v>19203</v>
      </c>
      <c r="E14" s="343"/>
      <c r="F14" s="343"/>
      <c r="G14" s="343"/>
      <c r="H14" s="343"/>
      <c r="I14" s="343"/>
      <c r="J14" s="344"/>
      <c r="K14" s="30"/>
      <c r="L14" s="105"/>
      <c r="Q14" s="3"/>
      <c r="R14" s="3"/>
      <c r="S14" s="3"/>
      <c r="T14" s="3"/>
      <c r="U14" s="3"/>
      <c r="V14" s="3"/>
      <c r="W14" s="3"/>
      <c r="X14" s="3"/>
      <c r="Y14" s="3"/>
      <c r="Z14" s="3"/>
      <c r="AA14" s="3"/>
      <c r="AB14" s="3"/>
      <c r="AC14" s="3"/>
      <c r="AD14" s="3"/>
      <c r="AE14" s="3"/>
      <c r="AF14" s="3"/>
      <c r="AG14" s="3"/>
      <c r="AH14" s="3"/>
    </row>
    <row r="15" spans="1:34" ht="15">
      <c r="A15" s="32"/>
      <c r="B15" s="34" t="str">
        <f ca="1">OFFSET(L!$C$1,MATCH("Declaration"&amp;ADDRESS(ROW(),COLUMN(),4),L!$A:$A,0)-1,SL,,)</f>
        <v>Contact Name (*):</v>
      </c>
      <c r="C15" s="68"/>
      <c r="D15" s="357" t="s">
        <v>19204</v>
      </c>
      <c r="E15" s="358"/>
      <c r="F15" s="358"/>
      <c r="G15" s="358"/>
      <c r="H15" s="358"/>
      <c r="I15" s="358"/>
      <c r="J15" s="359"/>
      <c r="K15" s="30"/>
      <c r="L15" s="105"/>
      <c r="Q15" s="3"/>
      <c r="R15" s="3"/>
      <c r="S15" s="3"/>
      <c r="T15" s="3"/>
      <c r="U15" s="3"/>
      <c r="V15" s="3"/>
      <c r="W15" s="3"/>
      <c r="X15" s="3"/>
      <c r="Y15" s="3"/>
      <c r="Z15" s="3"/>
      <c r="AA15" s="3"/>
      <c r="AB15" s="3"/>
      <c r="AC15" s="3"/>
      <c r="AD15" s="3"/>
      <c r="AE15" s="3"/>
      <c r="AF15" s="3"/>
      <c r="AG15" s="3"/>
      <c r="AH15" s="3"/>
    </row>
    <row r="16" spans="1:34" ht="15">
      <c r="A16" s="32"/>
      <c r="B16" s="34" t="str">
        <f ca="1">OFFSET(L!$C$1,MATCH("Declaration"&amp;ADDRESS(ROW(),COLUMN(),4),L!$A:$A,0)-1,SL,,)</f>
        <v>Email – Contact (*):</v>
      </c>
      <c r="C16" s="68"/>
      <c r="D16" s="342" t="s">
        <v>19205</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
      <c r="A17" s="32"/>
      <c r="B17" s="34" t="str">
        <f ca="1">OFFSET(L!$C$1,MATCH("Declaration"&amp;ADDRESS(ROW(),COLUMN(),4),L!$A:$A,0)-1,SL,,)</f>
        <v>Phone – Contact (*):</v>
      </c>
      <c r="C17" s="68"/>
      <c r="D17" s="357" t="s">
        <v>19206</v>
      </c>
      <c r="E17" s="358"/>
      <c r="F17" s="358"/>
      <c r="G17" s="358"/>
      <c r="H17" s="358"/>
      <c r="I17" s="358"/>
      <c r="J17" s="359"/>
      <c r="K17" s="30"/>
      <c r="L17" s="105"/>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Authorizer (*):</v>
      </c>
      <c r="C18" s="68"/>
      <c r="D18" s="357" t="s">
        <v>19204</v>
      </c>
      <c r="E18" s="358"/>
      <c r="F18" s="358"/>
      <c r="G18" s="358"/>
      <c r="H18" s="358"/>
      <c r="I18" s="358"/>
      <c r="J18" s="359"/>
      <c r="K18" s="30"/>
      <c r="L18" s="99"/>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Title - Authorizer:</v>
      </c>
      <c r="C19" s="68"/>
      <c r="D19" s="357" t="s">
        <v>19207</v>
      </c>
      <c r="E19" s="358"/>
      <c r="F19" s="358"/>
      <c r="G19" s="358"/>
      <c r="H19" s="358"/>
      <c r="I19" s="358"/>
      <c r="J19" s="359"/>
      <c r="K19" s="30"/>
      <c r="L19" s="99"/>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Email - Authorizer (*):</v>
      </c>
      <c r="C20" s="68"/>
      <c r="D20" s="345" t="s">
        <v>19205</v>
      </c>
      <c r="E20" s="346"/>
      <c r="F20" s="346"/>
      <c r="G20" s="346"/>
      <c r="H20" s="346"/>
      <c r="I20" s="346"/>
      <c r="J20" s="347"/>
      <c r="K20" s="30"/>
      <c r="L20" s="99"/>
      <c r="P20" s="3"/>
      <c r="Q20" s="3"/>
      <c r="R20" s="3"/>
      <c r="S20" s="3"/>
      <c r="T20" s="3"/>
      <c r="U20" s="3"/>
      <c r="V20" s="3"/>
      <c r="W20" s="3"/>
      <c r="X20" s="3"/>
      <c r="Y20" s="3"/>
      <c r="Z20" s="3"/>
      <c r="AA20" s="3"/>
      <c r="AB20" s="3"/>
      <c r="AC20" s="3"/>
      <c r="AD20" s="3"/>
      <c r="AE20" s="3"/>
      <c r="AF20" s="3"/>
      <c r="AG20" s="3"/>
      <c r="AH20" s="3"/>
    </row>
    <row r="21" spans="1:34" ht="15">
      <c r="A21" s="32"/>
      <c r="B21" s="34" t="str">
        <f ca="1">OFFSET(L!$C$1,MATCH("Declaration"&amp;ADDRESS(ROW(),COLUMN(),4),L!$A:$A,0)-1,SL,,)</f>
        <v>Phone - Authorizer:</v>
      </c>
      <c r="C21" s="125"/>
      <c r="D21" s="357" t="s">
        <v>19206</v>
      </c>
      <c r="E21" s="358"/>
      <c r="F21" s="358"/>
      <c r="G21" s="358"/>
      <c r="H21" s="358"/>
      <c r="I21" s="358"/>
      <c r="J21" s="359"/>
      <c r="K21" s="30"/>
      <c r="L21" s="105"/>
      <c r="P21" s="3"/>
      <c r="Q21" s="3"/>
      <c r="R21" s="3"/>
      <c r="S21" s="3"/>
      <c r="T21" s="3"/>
      <c r="U21" s="3"/>
      <c r="V21" s="3"/>
      <c r="W21" s="3"/>
      <c r="X21" s="3"/>
      <c r="Y21" s="3"/>
      <c r="Z21" s="3"/>
      <c r="AA21" s="3"/>
      <c r="AB21" s="3"/>
      <c r="AC21" s="3"/>
      <c r="AD21" s="3"/>
      <c r="AE21" s="3"/>
      <c r="AF21" s="3"/>
      <c r="AG21" s="3"/>
      <c r="AH21" s="3"/>
    </row>
    <row r="22" spans="1:34" ht="17.5">
      <c r="A22" s="32"/>
      <c r="B22" s="34" t="str">
        <f ca="1">OFFSET(L!$C$1,MATCH("Declaration"&amp;ADDRESS(ROW(),COLUMN(),4),L!$A:$A,0)-1,SL,,)</f>
        <v>Effective Date (*):</v>
      </c>
      <c r="C22" s="69"/>
      <c r="D22" s="381">
        <v>45760</v>
      </c>
      <c r="E22" s="382"/>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5">
      <c r="A23" s="35"/>
      <c r="B23" s="70"/>
      <c r="C23" s="14"/>
      <c r="D23" s="374"/>
      <c r="E23" s="374"/>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
      <c r="A25" s="35"/>
      <c r="B25" s="38" t="str">
        <f ca="1">OFFSET(L!$C$1,MATCH("Declaration"&amp;ADDRESS(ROW(),COLUMN(),4),L!$A:$A,0)-1,SL,,)</f>
        <v>1) Is any of the cobalt or natural mica intentionally added or used in the product(s) or in the production process? (*)</v>
      </c>
      <c r="C25" s="14"/>
      <c r="D25" s="380" t="str">
        <f ca="1">OFFSET(L!$C$1,MATCH("Declaration"&amp;ADDRESS(ROW(),COLUMN(),4),L!$A:$A,0)-1,SL,,)</f>
        <v>Answer</v>
      </c>
      <c r="E25" s="380"/>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Cobalt(*)</v>
      </c>
      <c r="C26" s="29"/>
      <c r="D26" s="334" t="s">
        <v>25</v>
      </c>
      <c r="E26" s="335"/>
      <c r="F26" s="9"/>
      <c r="G26" s="329"/>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3">
      <c r="A27" s="35"/>
      <c r="B27" s="34" t="str">
        <f ca="1">OFFSET(L!$C$1,MATCH("Declaration"&amp;ADDRESS(ROW(),COLUMN(),4),L!$A:$A,0)-1,SL,,)&amp;P27</f>
        <v>Mica</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78" t="s">
        <v>22</v>
      </c>
      <c r="E29" s="379"/>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7.5">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
      <c r="A31" s="35"/>
      <c r="B31" s="38" t="str">
        <f ca="1">OFFSET(L!$C$1,MATCH("Declaration"&amp;ADDRESS(ROW(),COLUMN(),4),L!$A:$A,0)-1,SL,,)</f>
        <v>2) Does any cobalt or natural mica remain in the product(s)? (*)</v>
      </c>
      <c r="C31" s="14"/>
      <c r="D31" s="372" t="str">
        <f ca="1">D25</f>
        <v>Answer</v>
      </c>
      <c r="E31" s="372"/>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3">
      <c r="A32" s="35"/>
      <c r="B32" s="34" t="str">
        <f ca="1">OFFSET(L!$C$1,MATCH("Declaration"&amp;ADDRESS(ROW(),COLUMN(),4),L!$A:$A,0)-1,SL,,)&amp;P32</f>
        <v>Cobalt(*)</v>
      </c>
      <c r="C32" s="29"/>
      <c r="D32" s="334" t="s">
        <v>25</v>
      </c>
      <c r="E32" s="335"/>
      <c r="F32" s="9"/>
      <c r="G32" s="329"/>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3">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3"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3"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7.5">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72" t="str">
        <f ca="1">D25</f>
        <v>Answer</v>
      </c>
      <c r="E37" s="372"/>
      <c r="F37" s="15"/>
      <c r="G37" s="38" t="str">
        <f ca="1">G25</f>
        <v>Comments</v>
      </c>
      <c r="H37" s="373"/>
      <c r="I37" s="373"/>
      <c r="J37" s="373"/>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3">
      <c r="A38" s="35"/>
      <c r="B38" s="34" t="str">
        <f ca="1">OFFSET(L!$C$1,MATCH("Declaration"&amp;ADDRESS(ROW(),COLUMN(),4),L!$A:$A,0)-1,SL,,)&amp;P38</f>
        <v>Cobalt(*)</v>
      </c>
      <c r="C38" s="7"/>
      <c r="D38" s="334" t="s">
        <v>22</v>
      </c>
      <c r="E38" s="335"/>
      <c r="F38" s="41"/>
      <c r="G38" s="329"/>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3">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3"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3"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7.5">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5" customHeight="1">
      <c r="A43" s="35"/>
      <c r="B43" s="38" t="str">
        <f ca="1">OFFSET(L!$C$1,MATCH("Declaration"&amp;ADDRESS(ROW(),COLUMN(),4),L!$A:$A,0)-1,SL,,)&amp;Q37</f>
        <v>4) Does 100 percent of the cobalt originate from recycled or scrap sources? (*)</v>
      </c>
      <c r="C43" s="7"/>
      <c r="D43" s="372" t="str">
        <f ca="1">D25</f>
        <v>Answer</v>
      </c>
      <c r="E43" s="372"/>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3">
      <c r="A44" s="35"/>
      <c r="B44" s="34" t="str">
        <f ca="1">B38</f>
        <v>Cobalt(*)</v>
      </c>
      <c r="C44" s="7"/>
      <c r="D44" s="334" t="s">
        <v>22</v>
      </c>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3"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3"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3"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7.5">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400000000000006" customHeight="1">
      <c r="A49" s="35"/>
      <c r="B49" s="123" t="str">
        <f ca="1">OFFSET(L!$C$1,MATCH("Declaration"&amp;ADDRESS(ROW(),COLUMN(),4),L!$A:$A,0)-1,SL,,)&amp;Q37</f>
        <v>5) What percentage of relevant suppliers have provided a response to your supply chain survey?(*)</v>
      </c>
      <c r="C49" s="7"/>
      <c r="D49" s="372" t="str">
        <f ca="1">D25</f>
        <v>Answer</v>
      </c>
      <c r="E49" s="372"/>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3">
      <c r="A50" s="35"/>
      <c r="B50" s="34" t="str">
        <f ca="1">B38</f>
        <v>Cobalt(*)</v>
      </c>
      <c r="C50" s="29"/>
      <c r="D50" s="338">
        <v>1</v>
      </c>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3">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3"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3"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5">
      <c r="A55" s="35"/>
      <c r="B55" s="123" t="str">
        <f ca="1">OFFSET(L!$C$1,MATCH("Declaration"&amp;ADDRESS(ROW(),COLUMN(),4),L!$A:$A,0)-1,SL,,)&amp;Q37</f>
        <v>6) Have you identified all of the smelters or processors supplying the cobalt or natural mica to your supply chain?(*)</v>
      </c>
      <c r="C55" s="7"/>
      <c r="D55" s="372" t="str">
        <f ca="1">D25</f>
        <v>Answer</v>
      </c>
      <c r="E55" s="372"/>
      <c r="F55" s="15"/>
      <c r="G55" s="38" t="str">
        <f ca="1">G25</f>
        <v>Comments</v>
      </c>
      <c r="H55" s="383"/>
      <c r="I55" s="383"/>
      <c r="J55" s="383"/>
      <c r="K55" s="30"/>
      <c r="L55" s="100" t="s">
        <v>15</v>
      </c>
      <c r="M55" s="101"/>
      <c r="P55" s="3"/>
      <c r="Q55" s="3"/>
      <c r="R55" s="3"/>
      <c r="S55" s="3"/>
      <c r="T55" s="3"/>
      <c r="U55" s="3"/>
      <c r="V55" s="3"/>
      <c r="W55" s="3"/>
      <c r="X55" s="3"/>
      <c r="Y55" s="3">
        <v>55</v>
      </c>
      <c r="Z55" s="3"/>
      <c r="AA55" s="3"/>
      <c r="AB55" s="3"/>
      <c r="AC55" s="3"/>
      <c r="AD55" s="3"/>
      <c r="AE55" s="3"/>
      <c r="AF55" s="3"/>
      <c r="AG55" s="3"/>
      <c r="AH55" s="3"/>
    </row>
    <row r="56" spans="1:34" ht="23">
      <c r="A56" s="35"/>
      <c r="B56" s="34" t="str">
        <f ca="1">B38</f>
        <v>Cobalt(*)</v>
      </c>
      <c r="C56" s="7"/>
      <c r="D56" s="386" t="s">
        <v>25</v>
      </c>
      <c r="E56" s="387"/>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3">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3"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3"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5">
      <c r="A61" s="35"/>
      <c r="B61" s="38" t="str">
        <f ca="1">OFFSET(L!$C$1,MATCH("Declaration"&amp;ADDRESS(ROW(),COLUMN(),4),L!$A:$A,0)-1,SL,,)&amp;Q37</f>
        <v>7) Has all applicable smelter or processor information received by your company been reported in this declaration?(*)</v>
      </c>
      <c r="C61" s="7"/>
      <c r="D61" s="372" t="str">
        <f ca="1">D25</f>
        <v>Answer</v>
      </c>
      <c r="E61" s="372"/>
      <c r="F61" s="15"/>
      <c r="G61" s="38" t="str">
        <f ca="1">G25</f>
        <v>Comments</v>
      </c>
      <c r="H61" s="383" t="str">
        <f>IF(Q69="(*)","Click here to enter smelter names","")</f>
        <v/>
      </c>
      <c r="I61" s="383"/>
      <c r="J61" s="383"/>
      <c r="K61" s="30"/>
      <c r="L61" s="100" t="s">
        <v>15</v>
      </c>
      <c r="M61" s="101"/>
      <c r="P61" s="3"/>
      <c r="Q61" s="3"/>
      <c r="R61" s="3"/>
      <c r="S61" s="3"/>
      <c r="T61" s="3"/>
      <c r="U61" s="3"/>
      <c r="V61" s="3"/>
      <c r="W61" s="3"/>
      <c r="X61" s="3"/>
      <c r="Y61" s="3">
        <v>61</v>
      </c>
      <c r="Z61" s="3"/>
      <c r="AA61" s="3"/>
      <c r="AB61" s="3"/>
      <c r="AC61" s="3"/>
      <c r="AD61" s="3"/>
      <c r="AE61" s="3"/>
      <c r="AF61" s="3"/>
      <c r="AG61" s="3"/>
      <c r="AH61" s="3"/>
    </row>
    <row r="62" spans="1:34" ht="23">
      <c r="A62" s="35"/>
      <c r="B62" s="34" t="str">
        <f ca="1">B38</f>
        <v>Cobalt(*)</v>
      </c>
      <c r="C62" s="29"/>
      <c r="D62" s="334" t="s">
        <v>25</v>
      </c>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3">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3"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3"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92" t="str">
        <f ca="1">OFFSET(L!$C$1,MATCH("Declaration"&amp;ADDRESS(ROW(),COLUMN(),4),L!$A:$A,0)-1,SL,,)</f>
        <v>Answer the Following Questions at a Company Level</v>
      </c>
      <c r="C67" s="392"/>
      <c r="D67" s="392"/>
      <c r="E67" s="392"/>
      <c r="F67" s="392"/>
      <c r="G67" s="392"/>
      <c r="H67" s="392"/>
      <c r="I67" s="392"/>
      <c r="J67" s="392"/>
      <c r="K67" s="30"/>
      <c r="L67" s="103"/>
      <c r="P67" s="3"/>
      <c r="Q67" s="3"/>
      <c r="R67" s="3"/>
      <c r="S67" s="3"/>
      <c r="T67" s="3"/>
      <c r="U67" s="3"/>
      <c r="V67" s="3"/>
      <c r="W67" s="3"/>
      <c r="X67" s="3"/>
      <c r="Y67" s="3">
        <v>67</v>
      </c>
      <c r="Z67" s="3"/>
      <c r="AA67" s="3"/>
      <c r="AB67" s="3"/>
      <c r="AC67" s="3"/>
      <c r="AD67" s="3"/>
      <c r="AE67" s="3"/>
      <c r="AF67" s="3"/>
      <c r="AG67" s="3"/>
      <c r="AH67" s="3"/>
    </row>
    <row r="68" spans="1:34" ht="15">
      <c r="A68" s="45"/>
      <c r="B68" s="46" t="str">
        <f ca="1">OFFSET(L!$C$1,MATCH("Declaration"&amp;ADDRESS(ROW(),COLUMN(),4),L!$A:$A,0)-1,SL,,)</f>
        <v>Question</v>
      </c>
      <c r="C68" s="72"/>
      <c r="D68" s="380" t="str">
        <f ca="1">D25</f>
        <v>Answer</v>
      </c>
      <c r="E68" s="380"/>
      <c r="F68" s="47"/>
      <c r="G68" s="380" t="str">
        <f ca="1">G25</f>
        <v>Comments</v>
      </c>
      <c r="H68" s="380" t="e">
        <f>HLOOKUP(SL,LT,$O68,0)</f>
        <v>#NAME?</v>
      </c>
      <c r="I68" s="380"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5" customHeight="1">
      <c r="A69" s="35"/>
      <c r="B69" s="50" t="str">
        <f ca="1">OFFSET(L!$C$1,MATCH("Declaration"&amp;ADDRESS(ROW(),COLUMN(),4),L!$A:$A,0)-1,SL,,)&amp;P38</f>
        <v>A. Have you established a responsible minerals sourcing policy?(*)</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
      <c r="A70" s="35"/>
      <c r="B70" s="52"/>
      <c r="C70" s="9"/>
      <c r="D70" s="1"/>
      <c r="E70" s="1"/>
      <c r="F70" s="9"/>
      <c r="G70" s="385"/>
      <c r="H70" s="385"/>
      <c r="I70" s="385"/>
      <c r="J70" s="385"/>
      <c r="K70" s="30"/>
      <c r="L70" s="102"/>
      <c r="M70" s="101"/>
      <c r="P70" s="3"/>
      <c r="Q70" s="3"/>
      <c r="R70" s="3"/>
      <c r="S70" s="3"/>
      <c r="T70" s="3"/>
      <c r="U70" s="3"/>
      <c r="V70" s="3"/>
      <c r="W70" s="3"/>
      <c r="X70" s="3"/>
      <c r="Y70" s="3">
        <v>70</v>
      </c>
      <c r="Z70" s="3"/>
      <c r="AA70" s="3"/>
      <c r="AB70" s="3"/>
      <c r="AC70" s="3"/>
      <c r="AD70" s="3"/>
      <c r="AE70" s="3"/>
      <c r="AF70" s="3"/>
      <c r="AG70" s="3"/>
      <c r="AH70" s="3"/>
    </row>
    <row r="71" spans="1:34" ht="42.65"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4" t="s">
        <v>22</v>
      </c>
      <c r="E71" s="335"/>
      <c r="F71" s="51"/>
      <c r="G71" s="345"/>
      <c r="H71" s="394"/>
      <c r="I71" s="394"/>
      <c r="J71" s="395"/>
      <c r="K71" s="30"/>
      <c r="L71" s="102" t="s">
        <v>18</v>
      </c>
      <c r="M71" s="101"/>
      <c r="P71" s="3"/>
      <c r="Q71" s="3"/>
      <c r="R71" s="3"/>
      <c r="S71" s="3"/>
      <c r="T71" s="3"/>
      <c r="U71" s="3"/>
      <c r="V71" s="3"/>
      <c r="W71" s="3"/>
      <c r="X71" s="3"/>
      <c r="Y71" s="3">
        <v>71</v>
      </c>
      <c r="Z71" s="3"/>
      <c r="AA71" s="3"/>
      <c r="AB71" s="3"/>
      <c r="AC71" s="3"/>
      <c r="AD71" s="3"/>
      <c r="AE71" s="3"/>
      <c r="AF71" s="3"/>
      <c r="AG71" s="3"/>
      <c r="AH71" s="3"/>
    </row>
    <row r="72" spans="1:34" ht="1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5"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91"/>
      <c r="E73" s="391"/>
      <c r="F73" s="236"/>
      <c r="G73" s="384"/>
      <c r="H73" s="384"/>
      <c r="I73" s="384"/>
      <c r="J73" s="384"/>
      <c r="K73" s="30"/>
      <c r="L73" s="102" t="s">
        <v>15</v>
      </c>
      <c r="M73" s="101"/>
      <c r="P73" s="3"/>
      <c r="Q73" s="3"/>
      <c r="R73" s="3"/>
      <c r="S73" s="3"/>
      <c r="T73" s="3"/>
      <c r="U73" s="3"/>
      <c r="V73" s="3"/>
      <c r="W73" s="3"/>
      <c r="X73" s="3"/>
      <c r="Y73" s="3">
        <v>75</v>
      </c>
      <c r="Z73" s="3"/>
      <c r="AA73" s="3"/>
      <c r="AB73" s="3"/>
      <c r="AC73" s="3"/>
      <c r="AD73" s="3"/>
      <c r="AE73" s="3"/>
      <c r="AF73" s="3"/>
      <c r="AG73" s="3"/>
      <c r="AH73" s="3"/>
    </row>
    <row r="74" spans="1:34" ht="15">
      <c r="A74" s="35"/>
      <c r="B74" s="34" t="str">
        <f ca="1">B38</f>
        <v>Cobalt(*)</v>
      </c>
      <c r="C74" s="29"/>
      <c r="D74" s="334" t="s">
        <v>25</v>
      </c>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
      <c r="A75" s="35"/>
      <c r="B75" s="34" t="str">
        <f ca="1">B39</f>
        <v>Mica</v>
      </c>
      <c r="C75" s="29"/>
      <c r="D75" s="334"/>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25</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57" t="s">
        <v>34</v>
      </c>
      <c r="E79" s="359"/>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
      <c r="A80" s="35"/>
      <c r="B80" s="55"/>
      <c r="C80" s="9"/>
      <c r="D80" s="1"/>
      <c r="E80" s="1"/>
      <c r="F80" s="10"/>
      <c r="G80" s="385"/>
      <c r="H80" s="385"/>
      <c r="I80" s="385"/>
      <c r="J80" s="385"/>
      <c r="K80" s="30"/>
      <c r="L80" s="102"/>
      <c r="M80" s="101"/>
      <c r="P80" s="3"/>
      <c r="Q80" s="3"/>
      <c r="R80" s="3"/>
      <c r="S80" s="3"/>
      <c r="T80" s="3"/>
      <c r="U80" s="3"/>
      <c r="V80" s="3"/>
      <c r="W80" s="3"/>
      <c r="X80" s="3"/>
      <c r="Y80" s="3">
        <v>80</v>
      </c>
      <c r="Z80" s="3"/>
      <c r="AA80" s="3"/>
      <c r="AB80" s="3"/>
      <c r="AC80" s="3"/>
      <c r="AD80" s="3"/>
      <c r="AE80" s="3"/>
      <c r="AF80" s="3"/>
      <c r="AG80" s="3"/>
      <c r="AH80" s="3"/>
    </row>
    <row r="81" spans="1:34" ht="44.15" customHeight="1">
      <c r="A81" s="35"/>
      <c r="B81" s="50" t="str">
        <f ca="1">OFFSET(L!$C$1,MATCH("Declaration"&amp;ADDRESS(ROW(),COLUMN(),4),L!$A:$A,0)-1,SL,,)&amp;P38</f>
        <v>F. Do you review due diligence information received from your suppliers against your company’s expectations? (*)</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
      <c r="A82" s="35"/>
      <c r="B82" s="52"/>
      <c r="C82" s="9"/>
      <c r="D82" s="1"/>
      <c r="E82" s="1"/>
      <c r="F82" s="10"/>
      <c r="G82" s="393"/>
      <c r="H82" s="393"/>
      <c r="I82" s="393"/>
      <c r="J82" s="393"/>
      <c r="K82" s="30"/>
      <c r="L82" s="102"/>
      <c r="M82" s="101"/>
      <c r="P82" s="3"/>
      <c r="Q82" s="3"/>
      <c r="R82" s="3"/>
      <c r="S82" s="3"/>
      <c r="T82" s="3"/>
      <c r="U82" s="3"/>
      <c r="V82" s="3"/>
      <c r="W82" s="3"/>
      <c r="X82" s="3"/>
      <c r="Y82" s="3">
        <v>82</v>
      </c>
      <c r="Z82" s="3"/>
      <c r="AA82" s="3"/>
      <c r="AB82" s="3"/>
      <c r="AC82" s="3"/>
      <c r="AD82" s="3"/>
      <c r="AE82" s="3"/>
      <c r="AF82" s="3"/>
      <c r="AG82" s="3"/>
      <c r="AH82" s="3"/>
    </row>
    <row r="83" spans="1:34" ht="45.65" customHeight="1">
      <c r="A83" s="35"/>
      <c r="B83" s="50" t="str">
        <f ca="1">OFFSET(L!$C$1,MATCH("Declaration"&amp;ADDRESS(ROW(),COLUMN(),4),L!$A:$A,0)-1,SL,,)&amp;P38</f>
        <v>G. Does your review process include corrective action management? (*)</v>
      </c>
      <c r="C83" s="51"/>
      <c r="D83" s="334" t="s">
        <v>22</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90" t="str">
        <f>IF(OR($D$8="",$I$3=""),"","Click here to check required fields completion")</f>
        <v/>
      </c>
      <c r="C84" s="390"/>
      <c r="D84" s="390"/>
      <c r="E84" s="390"/>
      <c r="F84" s="390"/>
      <c r="G84" s="390"/>
      <c r="H84" s="390"/>
      <c r="I84" s="390"/>
      <c r="J84" s="390"/>
      <c r="K84" s="30"/>
      <c r="L84" s="103"/>
      <c r="P84" s="3"/>
      <c r="Q84" s="3"/>
      <c r="R84" s="3"/>
      <c r="S84" s="3"/>
      <c r="T84" s="3"/>
      <c r="U84" s="3"/>
      <c r="V84" s="3"/>
      <c r="W84" s="3"/>
      <c r="X84" s="3"/>
      <c r="Y84" s="3">
        <v>86</v>
      </c>
      <c r="Z84" s="3"/>
      <c r="AA84" s="3"/>
      <c r="AB84" s="3"/>
      <c r="AC84" s="3"/>
      <c r="AD84" s="3"/>
      <c r="AE84" s="3"/>
      <c r="AF84" s="3"/>
      <c r="AG84" s="3"/>
      <c r="AH84" s="3"/>
    </row>
    <row r="85" spans="1:34" ht="15.5" thickBot="1">
      <c r="A85" s="388" t="str">
        <f ca="1">OFFSET(L!$C$1,MATCH("General"&amp;"Cpy",L!$A:$A,0)-1,SL,,)</f>
        <v>© 2024 Responsible Minerals Initiative. All rights reserved.</v>
      </c>
      <c r="B85" s="389"/>
      <c r="C85" s="389"/>
      <c r="D85" s="389"/>
      <c r="E85" s="389"/>
      <c r="F85" s="389"/>
      <c r="G85" s="389"/>
      <c r="H85" s="389"/>
      <c r="I85" s="389"/>
      <c r="J85" s="389"/>
      <c r="K85" s="56"/>
      <c r="L85" s="103"/>
      <c r="P85" s="3"/>
      <c r="Q85" s="3"/>
      <c r="R85" s="3"/>
      <c r="S85" s="3"/>
      <c r="T85" s="3"/>
      <c r="U85" s="3"/>
      <c r="V85" s="3"/>
      <c r="W85" s="3"/>
      <c r="X85" s="3"/>
      <c r="Y85" s="3">
        <v>87</v>
      </c>
      <c r="Z85" s="3"/>
      <c r="AA85" s="3"/>
      <c r="AB85" s="3"/>
      <c r="AC85" s="3"/>
      <c r="AD85" s="3"/>
      <c r="AE85" s="3"/>
      <c r="AF85" s="3"/>
      <c r="AG85" s="3"/>
      <c r="AH85" s="3"/>
    </row>
    <row r="86" spans="1:34" ht="15.5" thickTop="1">
      <c r="L86" s="96"/>
      <c r="P86" s="3"/>
      <c r="Q86" s="3"/>
      <c r="R86" s="3"/>
      <c r="S86" s="3"/>
      <c r="T86" s="3"/>
      <c r="U86" s="3"/>
      <c r="V86" s="3"/>
      <c r="W86" s="3"/>
      <c r="X86" s="3"/>
      <c r="Y86" s="3"/>
      <c r="Z86" s="3"/>
      <c r="AA86" s="3"/>
      <c r="AB86" s="3"/>
      <c r="AC86" s="3"/>
      <c r="AD86" s="3"/>
      <c r="AE86" s="3"/>
      <c r="AF86" s="3"/>
      <c r="AG86" s="3"/>
      <c r="AH86" s="3"/>
    </row>
    <row r="90" spans="1:34" ht="15" hidden="1">
      <c r="B90" s="173" t="s">
        <v>25</v>
      </c>
    </row>
    <row r="91" spans="1:34" ht="15" hidden="1">
      <c r="B91" s="173" t="s">
        <v>22</v>
      </c>
    </row>
    <row r="92" spans="1:34" ht="15" hidden="1">
      <c r="B92" s="173" t="s">
        <v>26</v>
      </c>
    </row>
    <row r="93" spans="1:34" ht="15" hidden="1">
      <c r="B93" s="173" t="s">
        <v>27</v>
      </c>
    </row>
    <row r="94" spans="1:34" ht="15" hidden="1">
      <c r="B94" s="173" t="s">
        <v>25</v>
      </c>
    </row>
    <row r="95" spans="1:34" ht="15" hidden="1">
      <c r="B95" s="173" t="s">
        <v>22</v>
      </c>
    </row>
    <row r="96" spans="1:34" ht="15" hidden="1">
      <c r="B96" s="173" t="s">
        <v>26</v>
      </c>
    </row>
    <row r="97" spans="2:2" ht="15" hidden="1">
      <c r="B97" s="173" t="s">
        <v>28</v>
      </c>
    </row>
    <row r="98" spans="2:2" ht="15" hidden="1">
      <c r="B98" s="194">
        <v>1</v>
      </c>
    </row>
    <row r="99" spans="2:2" ht="15" hidden="1">
      <c r="B99" s="173" t="s">
        <v>29</v>
      </c>
    </row>
    <row r="100" spans="2:2" ht="15" hidden="1">
      <c r="B100" s="173" t="s">
        <v>30</v>
      </c>
    </row>
    <row r="101" spans="2:2" ht="15" hidden="1">
      <c r="B101" s="173" t="s">
        <v>31</v>
      </c>
    </row>
    <row r="102" spans="2:2" ht="15" hidden="1">
      <c r="B102" s="173" t="s">
        <v>32</v>
      </c>
    </row>
    <row r="103" spans="2:2" ht="15" hidden="1">
      <c r="B103" s="173" t="s">
        <v>33</v>
      </c>
    </row>
    <row r="104" spans="2:2" ht="15" hidden="1">
      <c r="B104" s="173" t="s">
        <v>34</v>
      </c>
    </row>
    <row r="105" spans="2:2" ht="15" hidden="1">
      <c r="B105" s="173" t="s">
        <v>25</v>
      </c>
    </row>
    <row r="106" spans="2:2" ht="15" hidden="1">
      <c r="B106" s="173" t="s">
        <v>22</v>
      </c>
    </row>
    <row r="107" spans="2:2" ht="15" hidden="1">
      <c r="B107" s="173" t="s">
        <v>34</v>
      </c>
    </row>
    <row r="108" spans="2:2" ht="15" hidden="1">
      <c r="B108" s="173" t="s">
        <v>35</v>
      </c>
    </row>
    <row r="109" spans="2:2" ht="15" hidden="1">
      <c r="B109" s="173" t="s">
        <v>22</v>
      </c>
    </row>
    <row r="110" spans="2:2" ht="15" hidden="1">
      <c r="B110" s="173" t="s">
        <v>25</v>
      </c>
    </row>
    <row r="111" spans="2:2" ht="15" hidden="1">
      <c r="B111" s="173" t="s">
        <v>22</v>
      </c>
    </row>
    <row r="112" spans="2:2" ht="15" hidden="1">
      <c r="B112" s="173" t="s">
        <v>26</v>
      </c>
    </row>
    <row r="113" spans="2:2" ht="15" hidden="1">
      <c r="B113" s="173" t="s">
        <v>36</v>
      </c>
    </row>
    <row r="114" spans="2:2" ht="15" hidden="1">
      <c r="B114" s="173" t="s">
        <v>37</v>
      </c>
    </row>
    <row r="115" spans="2:2" ht="15" hidden="1">
      <c r="B115" s="173" t="s">
        <v>38</v>
      </c>
    </row>
    <row r="116" spans="2:2" ht="15" hidden="1">
      <c r="B116" s="173" t="s">
        <v>39</v>
      </c>
    </row>
    <row r="117" spans="2:2" ht="15" hidden="1">
      <c r="B117" s="173" t="s">
        <v>22</v>
      </c>
    </row>
    <row r="118" spans="2:2" ht="15" hidden="1">
      <c r="B118" s="173" t="s">
        <v>25</v>
      </c>
    </row>
    <row r="119" spans="2:2" ht="15" hidden="1">
      <c r="B119" s="173" t="s">
        <v>40</v>
      </c>
    </row>
    <row r="120" spans="2:2" ht="1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28 D40 D46 D52 D58 D64">
    <cfRule type="expression" dxfId="117" priority="63">
      <formula>IF($D$28="No",TRUE)</formula>
    </cfRule>
  </conditionalFormatting>
  <conditionalFormatting sqref="D29 D41 D47 D53 D59 D65">
    <cfRule type="expression" dxfId="116" priority="62">
      <formula>IF($D$29="No",TRUE)</formula>
    </cfRule>
  </conditionalFormatting>
  <conditionalFormatting sqref="D34">
    <cfRule type="expression" dxfId="115" priority="54">
      <formula>IF($D$28="No",TRUE)</formula>
    </cfRule>
  </conditionalFormatting>
  <conditionalFormatting sqref="D35">
    <cfRule type="expression" dxfId="114" priority="53">
      <formula>IF($D$29="No",TRUE)</formula>
    </cfRule>
  </conditionalFormatting>
  <conditionalFormatting sqref="D40 D46 D52 D58 D64">
    <cfRule type="expression" dxfId="113" priority="192" stopIfTrue="1">
      <formula>IF(AND(OR($D$28="Yes",$D$28=""),D40=""),1,0)</formula>
    </cfRule>
  </conditionalFormatting>
  <conditionalFormatting sqref="D22:E22">
    <cfRule type="expression" dxfId="112" priority="189" stopIfTrue="1">
      <formula>IF($D$22="",TRUE)</formula>
    </cfRule>
  </conditionalFormatting>
  <conditionalFormatting sqref="D26:E26">
    <cfRule type="expression" dxfId="111" priority="167" stopIfTrue="1">
      <formula>IF($D$26="",TRUE)</formula>
    </cfRule>
  </conditionalFormatting>
  <conditionalFormatting sqref="D27:E27">
    <cfRule type="expression" dxfId="110" priority="174" stopIfTrue="1">
      <formula>IF($D$27="",TRUE)</formula>
    </cfRule>
  </conditionalFormatting>
  <conditionalFormatting sqref="D32:E32">
    <cfRule type="expression" dxfId="109" priority="52" stopIfTrue="1">
      <formula>IF(AND(OR($D$26="Yes",$D$26=""),$D$32=""),1,0)</formula>
    </cfRule>
    <cfRule type="expression" dxfId="108" priority="56" stopIfTrue="1">
      <formula>IF($P$26="",TRUE)</formula>
    </cfRule>
  </conditionalFormatting>
  <conditionalFormatting sqref="D33:E33">
    <cfRule type="expression" dxfId="107" priority="55" stopIfTrue="1">
      <formula>IF(AND(OR($D$27="Yes",$D$27=""),$D$33=""),1,0)</formula>
    </cfRule>
    <cfRule type="expression" dxfId="106" priority="57" stopIfTrue="1">
      <formula>IF($P$27="",TRUE)</formula>
    </cfRule>
  </conditionalFormatting>
  <conditionalFormatting sqref="D38:E38 D44:E44 D50:E50 D56:E56 D62:E62">
    <cfRule type="expression" dxfId="105" priority="83" stopIfTrue="1">
      <formula>IF(AND(OR($D$26="No",$D$26="Unknown",$D$26="Not applicable for this declaration",$D$32="No",$D$32="Unknown"),D38=""),1,0)</formula>
    </cfRule>
    <cfRule type="expression" dxfId="104" priority="84" stopIfTrue="1">
      <formula>IF(AND(OR($D$26="Yes",$D$26=""),D38=""),1,0)</formula>
    </cfRule>
  </conditionalFormatting>
  <conditionalFormatting sqref="D39:E39 D45:E45 D51:E51 D57:E57 D63:E63">
    <cfRule type="expression" dxfId="103" priority="190" stopIfTrue="1">
      <formula>IF(AND(OR($D$27="No",$D$27="Unknown",$D$27="Not applicable for this declaration",$D$33="No",$D$33="Unknown"),D39=""),1,0)</formula>
    </cfRule>
    <cfRule type="expression" dxfId="102" priority="191" stopIfTrue="1">
      <formula>IF(AND(OR($D$27="Yes",$D$27=""),D39=""),1,0)</formula>
    </cfRule>
  </conditionalFormatting>
  <conditionalFormatting sqref="D40:E40 D46:E46 D52:E52 D58:E58 D64:E64">
    <cfRule type="expression" dxfId="101" priority="79" stopIfTrue="1">
      <formula>$P$28=""</formula>
    </cfRule>
  </conditionalFormatting>
  <conditionalFormatting sqref="D41:E41 D47:E47 D53:E53 D59:E59 D65:E65">
    <cfRule type="expression" dxfId="100" priority="194" stopIfTrue="1">
      <formula>$P$29=""</formula>
    </cfRule>
    <cfRule type="expression" dxfId="99" priority="195" stopIfTrue="1">
      <formula>IF(AND(OR($D$29="Yes",$D$29=""),D41=""),1,0)</formula>
    </cfRule>
  </conditionalFormatting>
  <conditionalFormatting sqref="D69:E69 D71:E71 D77:E77 D79:E79 D81:E81 D83:E83">
    <cfRule type="expression" dxfId="98" priority="46" stopIfTrue="1">
      <formula>AND(OR($D$26="No",$D$26="Unknown",$D$26="Not applicable for this declaration"),OR($D$27="No",$D$27="Unknown",$D$27="Not applicable for this declaration"))</formula>
    </cfRule>
    <cfRule type="expression" dxfId="97" priority="47" stopIfTrue="1">
      <formula>IF(D69="",TRUE)</formula>
    </cfRule>
  </conditionalFormatting>
  <conditionalFormatting sqref="D74:E74">
    <cfRule type="expression" dxfId="96" priority="45" stopIfTrue="1">
      <formula>IF(AND(OR($D$26="No",$D$26="Unknown",$D$26="Not applicable for this declaration",$D$32="No",$D$32="Unknown"),D74=""),1,0)</formula>
    </cfRule>
    <cfRule type="expression" dxfId="95" priority="49" stopIfTrue="1">
      <formula>IF(AND(OR($D$26="Yes",$D$26=""),D74=""),1,0)</formula>
    </cfRule>
  </conditionalFormatting>
  <conditionalFormatting sqref="D75:E75">
    <cfRule type="expression" dxfId="94" priority="51" stopIfTrue="1">
      <formula>IF(AND(OR($D$27="Yes",$D$27=""),D75=""),1,0)</formula>
    </cfRule>
    <cfRule type="expression" dxfId="93" priority="44" stopIfTrue="1">
      <formula>IF(AND(OR($D$27="No",$D$27="Unknown",$D$27="Not applicable for this declaration",$D$33="No",$D$33="Unknown"),D75=""),1,0)</formula>
    </cfRule>
  </conditionalFormatting>
  <conditionalFormatting sqref="D9:G9">
    <cfRule type="expression" dxfId="92" priority="182" stopIfTrue="1">
      <formula>IF($D$9="",TRUE)</formula>
    </cfRule>
  </conditionalFormatting>
  <conditionalFormatting sqref="D10:J10">
    <cfRule type="expression" dxfId="91" priority="86" stopIfTrue="1">
      <formula>IF($D$9=$Q$9,TRUE)</formula>
    </cfRule>
    <cfRule type="expression" dxfId="90" priority="196" stopIfTrue="1">
      <formula>IF(AND($D$10="",$D$9=$R$9),TRUE)</formula>
    </cfRule>
  </conditionalFormatting>
  <conditionalFormatting sqref="G71:J71">
    <cfRule type="expression" dxfId="89" priority="59">
      <formula>IF(AND($D$71="Yes",$G$71=""),TRUE)</formula>
    </cfRule>
  </conditionalFormatting>
  <conditionalFormatting sqref="G79:J79">
    <cfRule type="expression" dxfId="88" priority="77" stopIfTrue="1">
      <formula>IF(AND($D$79="Yes, using other format (describe)",$G$79=""),TRUE)</formula>
    </cfRule>
  </conditionalFormatting>
  <conditionalFormatting sqref="G81:J81">
    <cfRule type="expression" dxfId="87" priority="58">
      <formula>IF(AND($D$81="Yes, using other format (describe)",$G$81=""),TRUE)</formula>
    </cfRule>
  </conditionalFormatting>
  <conditionalFormatting sqref="D8:J8">
    <cfRule type="expression" dxfId="86" priority="38" stopIfTrue="1">
      <formula>IF($D$8="",TRUE)</formula>
    </cfRule>
    <cfRule type="expression" dxfId="85" priority="39" stopIfTrue="1">
      <formula>IF($D$8="",TRUE)</formula>
    </cfRule>
    <cfRule type="expression" dxfId="84" priority="40" stopIfTrue="1">
      <formula>IF($D$8="",TRUE)</formula>
    </cfRule>
    <cfRule type="expression" dxfId="83" priority="41" stopIfTrue="1">
      <formula>IF($D$8="",TRUE)</formula>
    </cfRule>
    <cfRule type="expression" dxfId="82" priority="42" stopIfTrue="1">
      <formula>IF($D$8="",TRUE)</formula>
    </cfRule>
    <cfRule type="expression" dxfId="81" priority="43" stopIfTrue="1">
      <formula>IF($D$8="",TRUE)</formula>
    </cfRule>
  </conditionalFormatting>
  <conditionalFormatting sqref="D15:J15">
    <cfRule type="expression" dxfId="80" priority="20" stopIfTrue="1">
      <formula>IF($D$15="",TRUE)</formula>
    </cfRule>
    <cfRule type="expression" dxfId="79" priority="21" stopIfTrue="1">
      <formula>IF($D$15="",TRUE)</formula>
    </cfRule>
    <cfRule type="expression" dxfId="78" priority="22" stopIfTrue="1">
      <formula>IF($D$15="",TRUE)</formula>
    </cfRule>
    <cfRule type="expression" dxfId="77" priority="27" stopIfTrue="1">
      <formula>IF($D$15="",TRUE)</formula>
    </cfRule>
    <cfRule type="expression" dxfId="76" priority="32" stopIfTrue="1">
      <formula>IF($D$15="",TRUE)</formula>
    </cfRule>
    <cfRule type="expression" dxfId="75" priority="34" stopIfTrue="1">
      <formula>IF($D$15="",TRUE)</formula>
    </cfRule>
  </conditionalFormatting>
  <conditionalFormatting sqref="D16:J16">
    <cfRule type="expression" dxfId="74" priority="17" stopIfTrue="1">
      <formula>IF($D$16="",TRUE)</formula>
    </cfRule>
    <cfRule type="expression" dxfId="73" priority="18" stopIfTrue="1">
      <formula>IF($D$16="",TRUE)</formula>
    </cfRule>
    <cfRule type="expression" dxfId="72" priority="19" stopIfTrue="1">
      <formula>IF($D$16="",TRUE)</formula>
    </cfRule>
    <cfRule type="expression" dxfId="71" priority="26" stopIfTrue="1">
      <formula>IF($D$16="",TRUE)</formula>
    </cfRule>
    <cfRule type="expression" dxfId="70" priority="31" stopIfTrue="1">
      <formula>IF($D$16="",TRUE)</formula>
    </cfRule>
    <cfRule type="expression" dxfId="69" priority="35" stopIfTrue="1">
      <formula>IF($D$16="",TRUE)</formula>
    </cfRule>
  </conditionalFormatting>
  <conditionalFormatting sqref="D17:J17">
    <cfRule type="expression" dxfId="68" priority="14" stopIfTrue="1">
      <formula>IF($D$17="",TRUE)</formula>
    </cfRule>
    <cfRule type="expression" dxfId="67" priority="15" stopIfTrue="1">
      <formula>IF($D$17="",TRUE)</formula>
    </cfRule>
    <cfRule type="expression" dxfId="66" priority="16" stopIfTrue="1">
      <formula>IF($D$17="",TRUE)</formula>
    </cfRule>
    <cfRule type="expression" dxfId="65" priority="25" stopIfTrue="1">
      <formula>IF($D$17="",TRUE)</formula>
    </cfRule>
    <cfRule type="expression" dxfId="64" priority="30" stopIfTrue="1">
      <formula>IF($D$17="",TRUE)</formula>
    </cfRule>
    <cfRule type="expression" dxfId="63" priority="36" stopIfTrue="1">
      <formula>IF($D$17="",TRUE)</formula>
    </cfRule>
  </conditionalFormatting>
  <conditionalFormatting sqref="D18:J18">
    <cfRule type="expression" dxfId="62" priority="11" stopIfTrue="1">
      <formula>IF($D$18="",TRUE)</formula>
    </cfRule>
    <cfRule type="expression" dxfId="61" priority="12" stopIfTrue="1">
      <formula>IF($D$18="",TRUE)</formula>
    </cfRule>
    <cfRule type="expression" dxfId="60" priority="13" stopIfTrue="1">
      <formula>IF($D$18="",TRUE)</formula>
    </cfRule>
    <cfRule type="expression" dxfId="59" priority="24" stopIfTrue="1">
      <formula>IF($D$18="",TRUE)</formula>
    </cfRule>
    <cfRule type="expression" dxfId="58" priority="29" stopIfTrue="1">
      <formula>IF($D$18="",TRUE)</formula>
    </cfRule>
    <cfRule type="expression" dxfId="57" priority="37" stopIfTrue="1">
      <formula>IF($D$18="",TRUE)</formula>
    </cfRule>
  </conditionalFormatting>
  <conditionalFormatting sqref="D20:J20">
    <cfRule type="expression" dxfId="56" priority="28" stopIfTrue="1">
      <formula>IF($D$20="",TRUE)</formula>
    </cfRule>
    <cfRule type="expression" dxfId="55" priority="33" stopIfTrue="1">
      <formula>IF($D$20="",TRUE)</formula>
    </cfRule>
  </conditionalFormatting>
  <conditionalFormatting sqref="D20">
    <cfRule type="expression" dxfId="54" priority="7" stopIfTrue="1">
      <formula>IF($D$20="",TRUE)</formula>
    </cfRule>
    <cfRule type="expression" dxfId="53" priority="8" stopIfTrue="1">
      <formula>IF($D$16="",TRUE)</formula>
    </cfRule>
    <cfRule type="expression" dxfId="52" priority="9" stopIfTrue="1">
      <formula>IF($D$20="",TRUE)</formula>
    </cfRule>
    <cfRule type="expression" dxfId="51" priority="10" stopIfTrue="1">
      <formula>IF($D$20="",TRUE)</formula>
    </cfRule>
    <cfRule type="expression" dxfId="50" priority="23" stopIfTrue="1">
      <formula>IF($D$20="",TRUE)</formula>
    </cfRule>
  </conditionalFormatting>
  <conditionalFormatting sqref="D21:J21">
    <cfRule type="expression" dxfId="49" priority="1" stopIfTrue="1">
      <formula>IF($D$17="",TRUE)</formula>
    </cfRule>
    <cfRule type="expression" dxfId="48" priority="2" stopIfTrue="1">
      <formula>IF($D$17="",TRUE)</formula>
    </cfRule>
    <cfRule type="expression" dxfId="47" priority="3" stopIfTrue="1">
      <formula>IF($D$17="",TRUE)</formula>
    </cfRule>
    <cfRule type="expression" dxfId="46" priority="4" stopIfTrue="1">
      <formula>IF($D$17="",TRUE)</formula>
    </cfRule>
    <cfRule type="expression" dxfId="45" priority="5" stopIfTrue="1">
      <formula>IF($D$17="",TRUE)</formula>
    </cfRule>
    <cfRule type="expression" dxfId="44" priority="6" stopIfTrue="1">
      <formula>IF($D$17="",TRUE)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00000000-0002-0000-0300-000009000000}">
      <formula1>$B$110:$B$113</formula1>
    </dataValidation>
    <dataValidation type="list" allowBlank="1" showInputMessage="1" showErrorMessage="1" sqref="D26:E27" xr:uid="{00000000-0002-0000-0300-00000A000000}">
      <formula1>$B$90:$B$93</formula1>
    </dataValidation>
    <dataValidation type="list" allowBlank="1" showInputMessage="1" showErrorMessage="1" sqref="D75:E75" xr:uid="{00000000-0002-0000-0300-00000B000000}">
      <formula1>$B$118:$B$120</formula1>
    </dataValidation>
  </dataValidations>
  <hyperlinks>
    <hyperlink ref="H61:J61" location="'Smelter List'!A1" display="'Smelter List'!A1" xr:uid="{00000000-0004-0000-0300-000000000000}"/>
    <hyperlink ref="D11:J11" location="'Product List'!B6" display="'Product List'!B6" xr:uid="{00000000-0004-0000-0300-000001000000}"/>
    <hyperlink ref="I4:J4" location="Instructions!A67" display="Instructions!A67" xr:uid="{00000000-0004-0000-0300-000002000000}"/>
    <hyperlink ref="B84:J84" location="Checker!A1" display="Checker!A1" xr:uid="{00000000-0004-0000-0300-000003000000}"/>
    <hyperlink ref="D16" r:id="rId1" xr:uid="{00000000-0004-0000-0300-000004000000}"/>
    <hyperlink ref="D20" r:id="rId2" xr:uid="{00000000-0004-0000-0300-000005000000}"/>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55" zoomScaleNormal="55" workbookViewId="0">
      <pane ySplit="3" topLeftCell="A5" activePane="bottomLeft" state="frozen"/>
      <selection activeCell="B24" sqref="B24:J24"/>
      <selection pane="bottomLeft" activeCell="B6" sqref="B6"/>
    </sheetView>
  </sheetViews>
  <sheetFormatPr defaultColWidth="8.84375" defaultRowHeight="13.5"/>
  <cols>
    <col min="1" max="1" width="13.765625" style="171" customWidth="1"/>
    <col min="2" max="2" width="13.23046875" style="97" customWidth="1"/>
    <col min="3" max="3" width="40.4609375" style="97" customWidth="1"/>
    <col min="4" max="4" width="30.765625" style="97" customWidth="1"/>
    <col min="5" max="5" width="20.84375" style="97" customWidth="1"/>
    <col min="6" max="7" width="13.84375" style="97" customWidth="1"/>
    <col min="8" max="8" width="25.15234375" style="97" customWidth="1"/>
    <col min="9" max="9" width="24.15234375" style="97" customWidth="1"/>
    <col min="10" max="10" width="18.23046875" style="97" customWidth="1"/>
    <col min="11" max="11" width="27.23046875" style="97" customWidth="1"/>
    <col min="12" max="12" width="20.765625" style="97" customWidth="1"/>
    <col min="13" max="13" width="35.15234375" style="97" customWidth="1"/>
    <col min="14" max="14" width="42.15234375" style="97" customWidth="1"/>
    <col min="15" max="15" width="32.15234375" style="97" customWidth="1"/>
    <col min="16" max="16" width="22.84375" style="97" customWidth="1"/>
    <col min="17" max="17" width="43.4609375" style="97" customWidth="1"/>
    <col min="18" max="18" width="35.84375" style="97" hidden="1" customWidth="1"/>
    <col min="19" max="20" width="17.84375" style="97" hidden="1" customWidth="1"/>
    <col min="21" max="21" width="8.84375" style="97" hidden="1" customWidth="1"/>
    <col min="22" max="22" width="6.15234375" style="97" hidden="1" customWidth="1"/>
    <col min="23" max="23" width="8.765625" style="97" hidden="1" customWidth="1"/>
    <col min="24" max="24" width="8.84375" style="97" hidden="1" customWidth="1"/>
    <col min="25" max="27" width="4.23046875" style="97" hidden="1" customWidth="1"/>
    <col min="28" max="28" width="7.84375" style="97" hidden="1" customWidth="1"/>
    <col min="29" max="33" width="4.23046875" style="97" hidden="1" customWidth="1"/>
    <col min="34" max="34" width="14.4609375" style="97" hidden="1" customWidth="1"/>
    <col min="35" max="39" width="8.84375" style="97" customWidth="1"/>
    <col min="40" max="16384" width="8.84375" style="97"/>
  </cols>
  <sheetData>
    <row r="1" spans="1:34" s="17" customFormat="1" ht="14"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6" t="s">
        <v>42</v>
      </c>
      <c r="K2" s="397"/>
      <c r="L2" s="397"/>
      <c r="M2" s="397"/>
      <c r="N2" s="397"/>
      <c r="O2" s="397"/>
      <c r="P2" s="163"/>
      <c r="Q2" s="164"/>
      <c r="R2" s="165"/>
      <c r="S2" s="165"/>
      <c r="T2" s="165"/>
      <c r="AH2" s="131" t="s">
        <v>25</v>
      </c>
    </row>
    <row r="3" spans="1:34" s="17" customFormat="1" ht="249.65" customHeight="1">
      <c r="A3" s="204"/>
      <c r="B3" s="398"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8"/>
      <c r="D3" s="398"/>
      <c r="E3" s="398"/>
      <c r="F3" s="166"/>
      <c r="G3" s="399" t="str">
        <f ca="1">OFFSET(L!$C$1,MATCH("General"&amp;"Cpy",L!$A:$A,0)-1,SL,,)</f>
        <v>© 2024 Responsible Minerals Initiative. All rights reserved.</v>
      </c>
      <c r="H3" s="399"/>
      <c r="I3" s="400"/>
      <c r="J3" s="117"/>
      <c r="K3" s="118"/>
      <c r="M3" s="167"/>
      <c r="N3" s="167"/>
      <c r="O3" s="91"/>
      <c r="P3" s="91"/>
      <c r="Q3" s="192" t="s">
        <v>12831</v>
      </c>
      <c r="R3" s="129"/>
      <c r="S3" s="129"/>
      <c r="T3" s="129"/>
      <c r="W3" s="140"/>
      <c r="X3" s="140"/>
      <c r="Y3" s="140"/>
      <c r="Z3" s="140"/>
      <c r="AA3" s="17" t="s">
        <v>43</v>
      </c>
      <c r="AB3" s="17" t="s">
        <v>44</v>
      </c>
      <c r="AH3" s="131" t="s">
        <v>22</v>
      </c>
    </row>
    <row r="4" spans="1:34" s="141" customFormat="1" ht="68.150000000000006"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
      <c r="A5" s="200" t="s">
        <v>108</v>
      </c>
      <c r="B5" s="150" t="s">
        <v>43</v>
      </c>
      <c r="C5" s="153" t="s">
        <v>105</v>
      </c>
      <c r="D5" s="150"/>
      <c r="E5" s="150" t="str">
        <f ca="1">IF(ISERROR($V5),"",OFFSET('Smelter Look-up'!$D$4,$V5-4,0)&amp;"")</f>
        <v>FINLAND</v>
      </c>
      <c r="F5" s="150" t="str">
        <f ca="1">IF(ISERROR($V5),"",OFFSET('Smelter Look-up'!$E$4,$V5-4,0))</f>
        <v>CID003226</v>
      </c>
      <c r="G5" s="150" t="str">
        <f ca="1">IF(C5=$X$4,"Enter smelter details",IF(ISERROR($V5),"",OFFSET('Smelter Look-up'!$F$4,$V5-4,0)))</f>
        <v>RMI</v>
      </c>
      <c r="H5" s="208">
        <f ca="1">IF(ISERROR($V5),"",OFFSET('Smelter Look-up'!$G$4,$V5-4,0))</f>
        <v>0</v>
      </c>
      <c r="I5" s="209" t="str">
        <f ca="1">IF(ISERROR($V5),"",OFFSET('Smelter Look-up'!$H$4,$V5-4,0))</f>
        <v>Kokkola</v>
      </c>
      <c r="J5" s="209" t="str">
        <f ca="1">IF(ISERROR($V5),"",OFFSET('Smelter Look-up'!$I$4,$V5-4,0))</f>
        <v>Mellersta Österbotten</v>
      </c>
      <c r="K5" s="151"/>
      <c r="L5" s="151"/>
      <c r="M5" s="151"/>
      <c r="N5" s="151"/>
      <c r="O5" s="151"/>
      <c r="P5" s="211"/>
      <c r="Q5" s="152"/>
      <c r="R5" s="150" t="str">
        <f ca="1">IF(ISERROR($V5),"",OFFSET('Smelter Look-up'!$C$4,$V5-4,0)&amp;"")</f>
        <v>Umicore Finland Oy</v>
      </c>
      <c r="S5" s="156" t="str">
        <f t="shared" ref="S5:S63" ca="1" si="0">IF(B5="","",IF(ISERROR(MATCH($E5,CL,0)),"Unknown",INDIRECT("'C'!$A$"&amp;MATCH($E5,CL,0)+1)))</f>
        <v>FI</v>
      </c>
      <c r="T5" s="156" t="str">
        <f ca="1">IF(B5="","",IF(ISERROR(MATCH($J5,SorP!$B$1:$B$6226,0)),"",INDIRECT("'SorP'!$A$"&amp;MATCH($S5&amp;$J5,SorP!C:C,0))))</f>
        <v>FI-07</v>
      </c>
      <c r="U5" s="169"/>
      <c r="V5" s="170">
        <f>IF(C5="",NA(),MATCH($B5&amp;$C5,'Smelter Look-up'!$J:$J,0))</f>
        <v>24</v>
      </c>
      <c r="X5" s="171">
        <f t="shared" ref="X5:X62" ca="1" si="1">IF(AND(C5="Smelter not listed",OR(LEN(D5)=0,LEN(E5)=0)),1,0)</f>
        <v>0</v>
      </c>
      <c r="AB5" s="171" t="str">
        <f t="shared" ref="AB5:AB62" si="2">B5&amp;C5</f>
        <v>CobaltFreeport Kokkola</v>
      </c>
    </row>
    <row r="6" spans="1:34" s="171" customFormat="1" ht="27">
      <c r="A6" s="200" t="s">
        <v>116</v>
      </c>
      <c r="B6" s="150" t="str">
        <f ca="1">IF(LEN(A6)=0,"",INDEX('Smelter Look-up'!$A:$A,MATCH($A6,'Smelter Look-up'!$E:$E,0)))</f>
        <v>Cobalt</v>
      </c>
      <c r="C6" s="153" t="str">
        <f ca="1">IF(LEN(A6)=0,"",INDEX('Smelter Look-up'!$C:$C,MATCH($A6,'Smelter Look-up'!$E:$E,0)))</f>
        <v>Ganzhou Tengyuan Cobalt New Material Co., Ltd.</v>
      </c>
      <c r="D6" s="150"/>
      <c r="E6" s="150" t="str">
        <f ca="1">IF(ISERROR($V6),"",OFFSET('Smelter Look-up'!$D$4,$V6-4,0)&amp;"")</f>
        <v>CHINA</v>
      </c>
      <c r="F6" s="150" t="str">
        <f ca="1">IF(ISERROR($V6),"",OFFSET('Smelter Look-up'!$E$4,$V6-4,0))</f>
        <v>CID003212</v>
      </c>
      <c r="G6" s="150" t="str">
        <f ca="1">IF(C6=$X$4,"Enter smelter details",IF(ISERROR($V6),"",OFFSET('Smelter Look-up'!$F$4,$V6-4,0)))</f>
        <v>RMI</v>
      </c>
      <c r="H6" s="208">
        <f ca="1">IF(ISERROR($V6),"",OFFSET('Smelter Look-up'!$G$4,$V6-4,0))</f>
        <v>0</v>
      </c>
      <c r="I6" s="209" t="str">
        <f ca="1">IF(ISERROR($V6),"",OFFSET('Smelter Look-up'!$H$4,$V6-4,0))</f>
        <v>Ganzhou</v>
      </c>
      <c r="J6" s="209" t="str">
        <f ca="1">IF(ISERROR($V6),"",OFFSET('Smelter Look-up'!$I$4,$V6-4,0))</f>
        <v>Jiangxi Sheng</v>
      </c>
      <c r="K6" s="151"/>
      <c r="L6" s="151"/>
      <c r="M6" s="151"/>
      <c r="N6" s="151"/>
      <c r="O6" s="151"/>
      <c r="P6" s="211"/>
      <c r="Q6" s="152"/>
      <c r="R6" s="150" t="str">
        <f ca="1">IF(ISERROR($V6),"",OFFSET('Smelter Look-up'!$C$4,$V6-4,0)&amp;"")</f>
        <v>Ganzhou Tengyuan Cobalt New Material Co., Ltd.</v>
      </c>
      <c r="S6" s="156" t="str">
        <f t="shared" ca="1" si="0"/>
        <v>CN</v>
      </c>
      <c r="T6" s="156" t="str">
        <f ca="1">IF(B6="","",IF(ISERROR(MATCH($J6,SorP!$B$1:$B$6226,0)),"",INDIRECT("'SorP'!$A$"&amp;MATCH($S6&amp;$J6,SorP!C:C,0))))</f>
        <v>CN-JX</v>
      </c>
      <c r="U6" s="169"/>
      <c r="V6" s="170">
        <f ca="1">IF(C6="",NA(),MATCH($B6&amp;$C6,'Smelter Look-up'!$J:$J,0))</f>
        <v>29</v>
      </c>
      <c r="X6" s="171">
        <f t="shared" ca="1" si="1"/>
        <v>0</v>
      </c>
      <c r="AB6" s="171" t="str">
        <f t="shared" ca="1" si="2"/>
        <v>CobaltGanzhou Tengyuan Cobalt New Material Co., Ltd.</v>
      </c>
    </row>
    <row r="7" spans="1:34" s="171" customFormat="1" ht="20">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0.5"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4"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2" priority="9" stopIfTrue="1">
      <formula>IF(AND(B5&lt;&gt;"",C5=""),TRUE)</formula>
    </cfRule>
  </conditionalFormatting>
  <conditionalFormatting sqref="D5:D2500">
    <cfRule type="expression" dxfId="41" priority="11" stopIfTrue="1">
      <formula>IF(AND(D5="",$C5=$X$4),TRUE)</formula>
    </cfRule>
    <cfRule type="expression" dxfId="40" priority="12" stopIfTrue="1">
      <formula>IF(FIND("!",D5),TRUE)</formula>
    </cfRule>
  </conditionalFormatting>
  <conditionalFormatting sqref="E5:E2500">
    <cfRule type="expression" dxfId="39" priority="4" stopIfTrue="1">
      <formula>IF(FIND("!",E5),TRUE)</formula>
    </cfRule>
    <cfRule type="expression" dxfId="38" priority="5" stopIfTrue="1">
      <formula>IF(AND(E5="",$C5=$X$4),TRUE)</formula>
    </cfRule>
  </conditionalFormatting>
  <conditionalFormatting sqref="F5:F2500">
    <cfRule type="expression" dxfId="37" priority="6" stopIfTrue="1">
      <formula>IF(AND(LEN($A5)&gt;0,$A5&lt;&gt;$F5),TRUE,FALSE)</formula>
    </cfRule>
  </conditionalFormatting>
  <conditionalFormatting sqref="G5:G2500">
    <cfRule type="expression" dxfId="36" priority="7" stopIfTrue="1">
      <formula>IF(FIND("Enter smelter details",G5),TRUE)</formula>
    </cfRule>
  </conditionalFormatting>
  <dataValidations count="5">
    <dataValidation allowBlank="1" showErrorMessage="1" sqref="F5:G2500" xr:uid="{00000000-0002-0000-0400-000000000000}"/>
    <dataValidation type="list" allowBlank="1" showInputMessage="1" showErrorMessage="1" sqref="E5:E2500" xr:uid="{00000000-0002-0000-0400-000001000000}">
      <formula1>CL</formula1>
    </dataValidation>
    <dataValidation type="list" allowBlank="1" showInputMessage="1" showErrorMessage="1" sqref="P5:P2500" xr:uid="{00000000-0002-0000-0400-000002000000}">
      <formula1>$AH$2:$AH$4</formula1>
    </dataValidation>
    <dataValidation type="list" showInputMessage="1" showErrorMessage="1" sqref="C5:C2500" xr:uid="{00000000-0002-0000-0400-000003000000}">
      <formula1>SN</formula1>
    </dataValidation>
    <dataValidation type="list" allowBlank="1" showInputMessage="1" showErrorMessage="1" sqref="B5:B2500" xr:uid="{00000000-0002-0000-0400-000004000000}">
      <formula1>$AA$3:$AB$3</formula1>
    </dataValidation>
  </dataValidations>
  <hyperlinks>
    <hyperlink ref="J2:O2" r:id="rId1" display="Link to RMAP Conformant Smelter List" xr:uid="{00000000-0004-0000-0400-000000000000}"/>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4375" defaultRowHeight="13.5"/>
  <cols>
    <col min="1" max="1" width="45.15234375" style="16" customWidth="1"/>
    <col min="2" max="2" width="42.84375" style="17" customWidth="1"/>
    <col min="3" max="3" width="51.4609375" style="16" customWidth="1"/>
    <col min="4" max="4" width="29.15234375" style="17" customWidth="1"/>
    <col min="5" max="5" width="9" style="16" customWidth="1"/>
    <col min="6" max="6" width="13.4609375" style="16" hidden="1" customWidth="1"/>
    <col min="7" max="7" width="13.23046875" style="16" hidden="1" customWidth="1"/>
    <col min="8" max="9" width="9" style="16" hidden="1" customWidth="1"/>
    <col min="10" max="10" width="48.84375" style="16" hidden="1" customWidth="1"/>
    <col min="11" max="11" width="9" style="16" hidden="1" customWidth="1"/>
    <col min="12" max="13" width="8.84375" style="16" hidden="1" customWidth="1"/>
    <col min="14" max="14" width="31.23046875" style="16" hidden="1" customWidth="1"/>
    <col min="15" max="15" width="8.84375" style="16" hidden="1" customWidth="1"/>
    <col min="16" max="26" width="8.84375" style="16" customWidth="1"/>
    <col min="27" max="16384" width="8.84375" style="16"/>
  </cols>
  <sheetData>
    <row r="1" spans="1:10" ht="30" customHeight="1">
      <c r="A1" s="401" t="str">
        <f ca="1">OFFSET(L!$C$1,MATCH("Checker"&amp;ADDRESS(ROW(),COLUMN(),4),L!$A:$A,0)-1,SL,,)</f>
        <v>To ensure all required fields have been populated before submitting to your customers review form for any line items highlighted in red</v>
      </c>
      <c r="B1" s="401"/>
      <c r="C1" s="401"/>
      <c r="D1" s="109" t="str">
        <f ca="1">OFFSET(L!$C$1,MATCH("Checker"&amp;ADDRESS(ROW(),COLUMN(),4),L!$A:$A,0)-1,SL,,)</f>
        <v>Required fields remaining to be completed</v>
      </c>
      <c r="E1" s="17" t="s">
        <v>18</v>
      </c>
    </row>
    <row r="2" spans="1:10" ht="15">
      <c r="A2" s="59" t="s">
        <v>50</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41">
      <c r="A4" s="136" t="str">
        <f ca="1">Declaration!B8</f>
        <v>Company Name (*):</v>
      </c>
      <c r="B4" s="80" t="str">
        <f>Declaration!D8</f>
        <v>Kycon</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41">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41">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41">
      <c r="A7" s="136" t="str">
        <f ca="1">Declaration!B15</f>
        <v>Contact Name (*):</v>
      </c>
      <c r="B7" s="80" t="str">
        <f>Declaration!D15</f>
        <v>Jill Scarnecchia</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41">
      <c r="A8" s="136" t="str">
        <f ca="1">Declaration!B16</f>
        <v>Email – Contact (*):</v>
      </c>
      <c r="B8" s="80" t="str">
        <f>Declaration!D16</f>
        <v>jill_scarnecchia@kycon.com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41">
      <c r="A9" s="136" t="str">
        <f ca="1">Declaration!B17</f>
        <v>Phone – Contact (*):</v>
      </c>
      <c r="B9" s="80" t="str">
        <f>Declaration!D17</f>
        <v>408-494-0330</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1">
      <c r="A10" s="136" t="str">
        <f ca="1">Declaration!B18</f>
        <v>Authorizer (*):</v>
      </c>
      <c r="B10" s="80" t="str">
        <f>Declaration!D18</f>
        <v>Jill Scarnecchia</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41">
      <c r="A11" s="81" t="str">
        <f ca="1">Declaration!B20</f>
        <v>Email - Authorizer (*):</v>
      </c>
      <c r="B11" s="80" t="str">
        <f>Declaration!D20</f>
        <v>jill_scarnecchia@kycon.com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41" hidden="1">
      <c r="A12" s="81" t="str">
        <f ca="1">Declaration!B21</f>
        <v>Phone - Authorizer:</v>
      </c>
      <c r="B12" s="80" t="str">
        <f>Declaration!D21</f>
        <v>408-494-0330</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41">
      <c r="A13" s="81" t="str">
        <f ca="1">Declaration!B22</f>
        <v>Effective Date (*):</v>
      </c>
      <c r="B13" s="82">
        <f>Declaration!D22</f>
        <v>45760</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7.5">
      <c r="A14" s="80" t="str">
        <f ca="1">Declaration!B25</f>
        <v>1) Is any of the cobalt or natural mica intentionally added or used in the product(s) or in the production process? (*)</v>
      </c>
      <c r="B14" s="83"/>
      <c r="C14" s="83"/>
      <c r="D14" s="87"/>
      <c r="E14" s="17" t="s">
        <v>16</v>
      </c>
      <c r="F14" s="84"/>
      <c r="H14" s="16">
        <f t="shared" si="2"/>
        <v>0</v>
      </c>
    </row>
    <row r="15" spans="1:10" ht="27.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41">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41"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41"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40.5">
      <c r="A19" s="80" t="str">
        <f ca="1">Declaration!B31</f>
        <v>2) Does any cobalt or natural mica remain in the product(s)? (*)</v>
      </c>
      <c r="B19" s="83"/>
      <c r="C19" s="83"/>
      <c r="D19" s="87"/>
      <c r="E19" s="17" t="s">
        <v>15</v>
      </c>
      <c r="F19" s="84"/>
      <c r="J19" s="133"/>
    </row>
    <row r="20" spans="1:10" ht="63.65"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5"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4">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41"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41"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40.5">
      <c r="A27" s="80" t="str">
        <f ca="1">Declaration!B43</f>
        <v>4) Does 100 percent of the cobalt originate from recycled or scrap sources? (*)</v>
      </c>
      <c r="B27" s="83"/>
      <c r="C27" s="83"/>
      <c r="D27" s="87"/>
      <c r="E27" s="17" t="s">
        <v>15</v>
      </c>
      <c r="F27" s="84"/>
      <c r="J27" s="133"/>
    </row>
    <row r="28" spans="1:10" ht="59.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5"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41"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41"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40.5">
      <c r="A32" s="80" t="str">
        <f ca="1">Declaration!B49</f>
        <v>5) What percentage of relevant suppliers have provided a response to your supply chain survey?(*)</v>
      </c>
      <c r="B32" s="83"/>
      <c r="C32" s="83"/>
      <c r="D32" s="87"/>
      <c r="E32" s="17" t="s">
        <v>15</v>
      </c>
      <c r="F32" s="84"/>
    </row>
    <row r="33" spans="1:10" ht="27.5">
      <c r="A33" s="81" t="str">
        <f ca="1">Declaration!B50</f>
        <v>Cobalt(*)</v>
      </c>
      <c r="B33" s="80">
        <f>Declaration!D50</f>
        <v>1</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7.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7.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7.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4">
      <c r="A37" s="80" t="str">
        <f ca="1">Declaration!B55</f>
        <v>6) Have you identified all of the smelters or processors supplying the cobalt or natural mica to your supply chain?(*)</v>
      </c>
      <c r="B37" s="83"/>
      <c r="C37" s="83"/>
      <c r="D37" s="87"/>
      <c r="E37" s="17" t="s">
        <v>13</v>
      </c>
      <c r="F37" s="84"/>
    </row>
    <row r="38" spans="1:10" ht="54.5">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4.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4.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4.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7.5">
      <c r="A42" s="80" t="str">
        <f ca="1">Declaration!B61</f>
        <v>7) Has all applicable smelter or processor information received by your company been reported in this declaration?(*)</v>
      </c>
      <c r="B42" s="83"/>
      <c r="C42" s="83"/>
      <c r="D42" s="87"/>
      <c r="E42" s="17" t="s">
        <v>16</v>
      </c>
      <c r="F42" s="84"/>
    </row>
    <row r="43" spans="1:10" ht="41">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41">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7">
      <c r="A47" s="80" t="str">
        <f ca="1">Declaration!B68</f>
        <v>Question</v>
      </c>
      <c r="B47" s="83"/>
      <c r="C47" s="83"/>
      <c r="D47" s="87"/>
      <c r="E47" s="17" t="s">
        <v>18</v>
      </c>
      <c r="F47" s="84"/>
      <c r="G47" s="84"/>
      <c r="H47" s="84"/>
    </row>
    <row r="48" spans="1:10" ht="41">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41">
      <c r="A49" s="80" t="str">
        <f ca="1">Declaration!B71</f>
        <v>B. Is your responsible minerals sourcing policy publicly available on your website? (Note – If yes, the user shall specify the URL in the comment field.) (*)</v>
      </c>
      <c r="B49" s="80" t="str">
        <f>Declaration!D71</f>
        <v>No</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41">
      <c r="A50" s="80" t="s">
        <v>57</v>
      </c>
      <c r="B50" s="80">
        <f>Declaration!G71</f>
        <v>0</v>
      </c>
      <c r="C50" s="80" t="str">
        <f ca="1">IF(H50=1,J50,I50)</f>
        <v>Complete</v>
      </c>
      <c r="D50" s="206" t="str">
        <f>IF(H50=1,"Click here to answer question (C)","")</f>
        <v/>
      </c>
      <c r="E50" s="17" t="s">
        <v>15</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41">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41">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41">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41">
      <c r="A58" s="80" t="str">
        <f ca="1">Declaration!B83</f>
        <v>G. Does your review process include corrective action management? (*)</v>
      </c>
      <c r="B58" s="80" t="str">
        <f>Declaration!D83</f>
        <v>No</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41">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41">
      <c r="A60" s="136" t="s">
        <v>59</v>
      </c>
      <c r="B60" s="80"/>
      <c r="C60" s="137" t="str">
        <f ca="1">IF(H60=1,J60,I60)</f>
        <v>Complete</v>
      </c>
      <c r="D60" s="222" t="str">
        <f ca="1">IF(H60=0,"","Click here to provide smelter information")</f>
        <v/>
      </c>
      <c r="E60" s="17" t="s">
        <v>15</v>
      </c>
      <c r="F60" s="85">
        <f>F23</f>
        <v>1</v>
      </c>
      <c r="G60" s="63">
        <f ca="1">IF(AND(COUNTIF(SmelterIdetifiedForMetal,"Cobalt")&gt;0,COUNTIF('Smelter List'!AB$5:AB$2500,"Cobalt?*")&gt;0),0,1)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41">
      <c r="A61" s="136" t="s">
        <v>60</v>
      </c>
      <c r="B61" s="80"/>
      <c r="C61" s="137" t="str">
        <f ca="1">IF(H61=1,J61,I61)</f>
        <v>Complete</v>
      </c>
      <c r="D61" s="222" t="str">
        <f ca="1">IF(H61=0,"","Click here to provide smelter information")</f>
        <v/>
      </c>
      <c r="E61" s="17" t="s">
        <v>15</v>
      </c>
      <c r="F61" s="85">
        <f>F24</f>
        <v>0</v>
      </c>
      <c r="G61" s="63">
        <f ca="1">IF(AND(COUNTIF(SmelterIdetifiedForMetal,"Mica")&gt;0,COUNTIF('Smelter List'!AB$5:AB$2500,"Mica?*")&gt;0),0,1)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5" hidden="1" customHeight="1">
      <c r="A62" s="81"/>
      <c r="B62" s="80"/>
      <c r="C62" s="80"/>
      <c r="D62" s="86"/>
      <c r="E62" s="17" t="s">
        <v>15</v>
      </c>
      <c r="F62" s="85"/>
      <c r="G62" s="63"/>
      <c r="H62" s="64"/>
      <c r="I62" s="132" t="str">
        <f ca="1">OFFSET(L!$C$1,MATCH("Checker"&amp;"Comp",L!$A:$A,0)-1,SL,,)</f>
        <v>Complete</v>
      </c>
      <c r="K62" s="135"/>
    </row>
    <row r="63" spans="1:12" ht="41.15" hidden="1" customHeight="1">
      <c r="A63" s="81"/>
      <c r="B63" s="80"/>
      <c r="C63" s="80"/>
      <c r="D63" s="86"/>
      <c r="E63" s="17" t="s">
        <v>15</v>
      </c>
      <c r="F63" s="85"/>
      <c r="G63" s="63"/>
      <c r="H63" s="64"/>
      <c r="I63" s="132" t="str">
        <f ca="1">OFFSET(L!$C$1,MATCH("Checker"&amp;"Comp",L!$A:$A,0)-1,SL,,)</f>
        <v>Complete</v>
      </c>
      <c r="K63" s="135"/>
    </row>
    <row r="64" spans="1:12" ht="27">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4"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1000000}"/>
    <hyperlink ref="D8" location="Declaration!B16" display="Declaration!B16" xr:uid="{00000000-0004-0000-0500-000002000000}"/>
    <hyperlink ref="D12" location="Declaration!B21" display="Declaration!B21" xr:uid="{00000000-0004-0000-0500-000003000000}"/>
    <hyperlink ref="D31" location="Declaration!B47" display="Declaration!B47" xr:uid="{00000000-0004-0000-0500-000004000000}"/>
    <hyperlink ref="D30" location="Declaration!B46" display="Declaration!B46" xr:uid="{00000000-0004-0000-0500-000005000000}"/>
    <hyperlink ref="D29" location="Declaration!B45" display="Declaration!B45" xr:uid="{00000000-0004-0000-0500-000006000000}"/>
    <hyperlink ref="D28" location="Declaration!B44" display="Declaration!B44" xr:uid="{00000000-0004-0000-0500-000007000000}"/>
    <hyperlink ref="D60" location="'Smelter List'!A1" display="'Smelter List'!A1" xr:uid="{00000000-0004-0000-0500-000008000000}"/>
    <hyperlink ref="B2" location="'Smelter List'!A1" display="'Smelter List'!A1" xr:uid="{00000000-0004-0000-0500-000009000000}"/>
    <hyperlink ref="D6" location="Declaration!B10" display="Declaration!B10" xr:uid="{00000000-0004-0000-0500-00000A000000}"/>
    <hyperlink ref="D58" location="Declaration!B83" display="Declaration!B83" xr:uid="{00000000-0004-0000-0500-00000B000000}"/>
    <hyperlink ref="D55" location="Declaration!B79" display="Declaration!B79" xr:uid="{00000000-0004-0000-0500-00000C000000}"/>
    <hyperlink ref="D54" location="Declaration!B77" display="Declaration!B77" xr:uid="{00000000-0004-0000-0500-00000D000000}"/>
    <hyperlink ref="D50" location="Declaration!G71" display="Declaration!G71" xr:uid="{00000000-0004-0000-0500-00000E000000}"/>
    <hyperlink ref="D49" location="Declaration!B71" display="Declaration!B71" xr:uid="{00000000-0004-0000-0500-00000F000000}"/>
    <hyperlink ref="D46" location="Declaration!B65" display="Declaration!B65" xr:uid="{00000000-0004-0000-0500-000010000000}"/>
    <hyperlink ref="D45" location="Declaration!B64" display="Declaration!B64" xr:uid="{00000000-0004-0000-0500-000011000000}"/>
    <hyperlink ref="D44" location="Declaration!B63" display="Declaration!B63" xr:uid="{00000000-0004-0000-0500-000012000000}"/>
    <hyperlink ref="D43" location="Declaration!B62" display="Declaration!B62" xr:uid="{00000000-0004-0000-0500-000013000000}"/>
    <hyperlink ref="D41" location="Declaration!B59" display="Declaration!B59" xr:uid="{00000000-0004-0000-0500-000014000000}"/>
    <hyperlink ref="D40" location="Declaration!B58" display="Declaration!B58" xr:uid="{00000000-0004-0000-0500-000015000000}"/>
    <hyperlink ref="D39" location="Declaration!B57" display="Declaration!B57" xr:uid="{00000000-0004-0000-0500-000016000000}"/>
    <hyperlink ref="D38" location="Declaration!B56" display="Declaration!B56" xr:uid="{00000000-0004-0000-0500-000017000000}"/>
    <hyperlink ref="D36" location="Declaration!B53" display="Declaration!B53" xr:uid="{00000000-0004-0000-0500-000018000000}"/>
    <hyperlink ref="D35" location="Declaration!B52" display="Declaration!B52" xr:uid="{00000000-0004-0000-0500-000019000000}"/>
    <hyperlink ref="D34" location="Declaration!B51" display="Declaration!B51" xr:uid="{00000000-0004-0000-0500-00001A000000}"/>
    <hyperlink ref="D33" location="Declaration!B50" display="Declaration!B50" xr:uid="{00000000-0004-0000-0500-00001B000000}"/>
    <hyperlink ref="D18" location="Declaration!B29" display="Declaration!B29" xr:uid="{00000000-0004-0000-0500-00001C000000}"/>
    <hyperlink ref="D17" location="Declaration!B28" display="Declaration!B28" xr:uid="{00000000-0004-0000-0500-00001D000000}"/>
    <hyperlink ref="D16" location="Declaration!B27" display="Declaration!B27" xr:uid="{00000000-0004-0000-0500-00001E000000}"/>
    <hyperlink ref="D15" location="Declaration!B26" display="Declaration!B26" xr:uid="{00000000-0004-0000-0500-00001F000000}"/>
    <hyperlink ref="D13" location="Declaration!B22" display="Declaration!B22" xr:uid="{00000000-0004-0000-0500-000020000000}"/>
    <hyperlink ref="D11" location="Declaration!B20" display="Declaration!B20" xr:uid="{00000000-0004-0000-0500-000021000000}"/>
    <hyperlink ref="D10" location="Declaration!B18" display="Declaration!B18" xr:uid="{00000000-0004-0000-0500-000022000000}"/>
    <hyperlink ref="D4" location="Declaration!D8" display="Declaration!D8" xr:uid="{00000000-0004-0000-0500-000023000000}"/>
    <hyperlink ref="C2" location="'Product List'!A1" display="'Product List'!A1" xr:uid="{00000000-0004-0000-0500-000024000000}"/>
    <hyperlink ref="A2" location="Declaration!A1" display="Click here to return to Declaration tab" xr:uid="{00000000-0004-0000-0500-000025000000}"/>
    <hyperlink ref="D48" location="Declaration!B69" display="Declaration!B69" xr:uid="{00000000-0004-0000-0500-000026000000}"/>
    <hyperlink ref="D7" location="Declaration!B15" display="Declaration!B15" xr:uid="{00000000-0004-0000-0500-000027000000}"/>
    <hyperlink ref="D5" location="Declaration!B9" display="Declaration!B9" xr:uid="{00000000-0004-0000-0500-000028000000}"/>
    <hyperlink ref="D23" location="Declaration!B38" display="Declaration!B38" xr:uid="{00000000-0004-0000-0500-000029000000}"/>
    <hyperlink ref="D59" location="'Product List'!A1" display="'Product List'!A1" xr:uid="{00000000-0004-0000-0500-00002A000000}"/>
    <hyperlink ref="D20" location="Declaration!B32" display="Declaration!B32" xr:uid="{00000000-0004-0000-0500-00002B000000}"/>
    <hyperlink ref="D61" location="'Smelter List'!A1" display="'Smelter List'!A1" xr:uid="{00000000-0004-0000-0500-00002C000000}"/>
    <hyperlink ref="D21" location="Declaration!B33" display="Declaration!B33" xr:uid="{00000000-0004-0000-0500-00002D000000}"/>
    <hyperlink ref="D24" location="Declaration!B39" display="Declaration!B39" xr:uid="{00000000-0004-0000-0500-00002E000000}"/>
    <hyperlink ref="D52" location="Declaration!B74" display="Declaration!B74" xr:uid="{00000000-0004-0000-0500-00002F000000}"/>
    <hyperlink ref="D53" location="Declaration!B75" display="Declaration!B75" xr:uid="{00000000-0004-0000-0500-000030000000}"/>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4375" defaultRowHeight="13.5"/>
  <cols>
    <col min="1" max="1" width="3.15234375" style="16" customWidth="1"/>
    <col min="2" max="2" width="39.84375" style="92" customWidth="1"/>
    <col min="3" max="3" width="39.84375" style="16" customWidth="1"/>
    <col min="4" max="4" width="58.84375" style="16" customWidth="1"/>
    <col min="5" max="5" width="1.765625" style="16" customWidth="1"/>
    <col min="6" max="6" width="71.84375" customWidth="1"/>
    <col min="7" max="35" width="9" customWidth="1"/>
    <col min="36" max="16384" width="8.84375" style="18"/>
  </cols>
  <sheetData>
    <row r="1" spans="1:35" ht="34.5" customHeight="1" thickTop="1">
      <c r="A1" s="403" t="str">
        <f ca="1">OFFSET(L!$C$1,MATCH("Product List"&amp;ADDRESS(ROW(),COLUMN(),4),L!$A:$A,0)-1,SL,,)</f>
        <v>Completion required only if reporting level "Product (or List of Products)" selected on the 'Declaration' worksheet.</v>
      </c>
      <c r="B1" s="404"/>
      <c r="C1" s="404"/>
      <c r="D1" s="404"/>
      <c r="E1" s="108"/>
    </row>
    <row r="2" spans="1:35">
      <c r="A2" s="20"/>
      <c r="B2" s="110"/>
      <c r="C2" s="110"/>
      <c r="D2"/>
      <c r="E2" s="21"/>
    </row>
    <row r="3" spans="1:35">
      <c r="A3" s="20"/>
      <c r="B3" s="110"/>
      <c r="C3" s="110"/>
      <c r="D3" s="110"/>
      <c r="E3" s="21"/>
    </row>
    <row r="4" spans="1:35" ht="15.75" customHeight="1">
      <c r="A4" s="20"/>
      <c r="B4" s="402" t="s">
        <v>50</v>
      </c>
      <c r="C4" s="402"/>
      <c r="D4" s="402"/>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5" t="str">
        <f ca="1">OFFSET(L!$C$1,MATCH("General"&amp;"Cpy",L!$A:$A,0)-1,SL,,)</f>
        <v>© 2024 Responsible Minerals Initiative. All rights reserved.</v>
      </c>
      <c r="C1001" s="405"/>
      <c r="D1001" s="405"/>
      <c r="E1001" s="22"/>
    </row>
    <row r="1002" spans="1:35" ht="14"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84375" defaultRowHeight="13.5"/>
  <cols>
    <col min="1" max="1" width="9.15234375" style="157" bestFit="1" customWidth="1"/>
    <col min="2" max="2" width="42.84375" style="157" customWidth="1"/>
    <col min="3" max="3" width="40.15234375" style="157" customWidth="1"/>
    <col min="4" max="4" width="22.84375" style="157" customWidth="1"/>
    <col min="5" max="5" width="12.765625" style="157" customWidth="1"/>
    <col min="6" max="6" width="12.765625" style="158" customWidth="1"/>
    <col min="7" max="7" width="15.23046875" style="157" customWidth="1"/>
    <col min="8" max="8" width="23.84375" style="157" customWidth="1"/>
    <col min="9" max="9" width="28.15234375" style="157" customWidth="1"/>
    <col min="10" max="10" width="38.765625" style="157" hidden="1" customWidth="1"/>
    <col min="11" max="11" width="24.15234375" style="157" hidden="1" customWidth="1"/>
    <col min="12" max="12" width="17.4609375" style="157" customWidth="1"/>
    <col min="13" max="13" width="16.15234375" style="157" customWidth="1"/>
    <col min="14" max="16384" width="8.84375" style="157"/>
  </cols>
  <sheetData>
    <row r="1" spans="1:13" ht="180" customHeight="1">
      <c r="A1" s="40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6"/>
      <c r="C1" s="406"/>
      <c r="D1" s="406"/>
      <c r="E1" s="406"/>
      <c r="F1" s="406"/>
      <c r="G1" s="406"/>
    </row>
    <row r="2" spans="1:13">
      <c r="A2" s="407"/>
      <c r="B2" s="407"/>
      <c r="C2" s="407"/>
      <c r="D2" s="407"/>
      <c r="E2" s="407"/>
      <c r="F2" s="407"/>
      <c r="G2" s="407"/>
      <c r="H2" s="407"/>
      <c r="I2" s="407"/>
    </row>
    <row r="3" spans="1:13">
      <c r="A3" s="407"/>
      <c r="B3" s="407"/>
      <c r="C3" s="407"/>
      <c r="D3" s="407"/>
      <c r="E3" s="407"/>
      <c r="F3" s="407"/>
      <c r="G3" s="407"/>
      <c r="H3" s="407"/>
      <c r="I3" s="407"/>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9-0000-0000-000007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65625" defaultRowHeight="14"/>
  <cols>
    <col min="1" max="1" width="14.765625" style="127" customWidth="1"/>
    <col min="2" max="2" width="14" style="127" customWidth="1"/>
    <col min="3" max="3" width="6.15234375" style="127" customWidth="1"/>
    <col min="4" max="4" width="50.84375" style="127" customWidth="1"/>
    <col min="5" max="5" width="45.84375" style="245" customWidth="1"/>
    <col min="6" max="6" width="61.61328125" style="246" customWidth="1"/>
    <col min="7" max="7" width="61.61328125" style="127" customWidth="1"/>
    <col min="8" max="8" width="65.61328125" style="144" customWidth="1"/>
    <col min="9" max="9" width="51.4609375" style="189" customWidth="1"/>
    <col min="10" max="16384" width="8.765625" style="189"/>
  </cols>
  <sheetData>
    <row r="1" spans="1:9">
      <c r="B1" s="127" t="s">
        <v>374</v>
      </c>
      <c r="C1" s="127" t="s">
        <v>375</v>
      </c>
      <c r="D1" s="127" t="s">
        <v>17</v>
      </c>
      <c r="E1" s="245" t="s">
        <v>376</v>
      </c>
      <c r="F1" s="246" t="s">
        <v>377</v>
      </c>
      <c r="G1" s="127" t="s">
        <v>378</v>
      </c>
      <c r="H1" s="297" t="s">
        <v>379</v>
      </c>
      <c r="I1" s="189" t="s">
        <v>18961</v>
      </c>
    </row>
    <row r="2" spans="1:9" ht="41">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40.5">
      <c r="A9" s="127" t="str">
        <f t="shared" si="0"/>
        <v>InstructionsA9</v>
      </c>
      <c r="B9" s="127" t="s">
        <v>380</v>
      </c>
      <c r="C9" s="127" t="s">
        <v>419</v>
      </c>
      <c r="D9" s="127" t="s">
        <v>420</v>
      </c>
      <c r="E9" s="245" t="s">
        <v>421</v>
      </c>
      <c r="F9" s="246" t="s">
        <v>422</v>
      </c>
      <c r="G9" s="127" t="s">
        <v>423</v>
      </c>
      <c r="H9" s="297" t="s">
        <v>424</v>
      </c>
      <c r="I9" s="127" t="s">
        <v>18967</v>
      </c>
    </row>
    <row r="10" spans="1:9" ht="28">
      <c r="A10" s="127" t="str">
        <f>B10&amp;C10</f>
        <v>InstructionsA10</v>
      </c>
      <c r="B10" s="127" t="s">
        <v>380</v>
      </c>
      <c r="C10" s="127" t="s">
        <v>425</v>
      </c>
      <c r="D10" s="127" t="s">
        <v>426</v>
      </c>
      <c r="E10" s="245" t="s">
        <v>427</v>
      </c>
      <c r="F10" s="246" t="s">
        <v>428</v>
      </c>
      <c r="G10" s="127" t="s">
        <v>429</v>
      </c>
      <c r="H10" s="297" t="s">
        <v>430</v>
      </c>
      <c r="I10" s="127" t="s">
        <v>18968</v>
      </c>
    </row>
    <row r="11" spans="1:9" ht="43.5">
      <c r="A11" s="127" t="str">
        <f t="shared" si="0"/>
        <v>InstructionsA11</v>
      </c>
      <c r="B11" s="127" t="s">
        <v>380</v>
      </c>
      <c r="C11" s="127" t="s">
        <v>431</v>
      </c>
      <c r="D11" s="127" t="s">
        <v>432</v>
      </c>
      <c r="E11" s="223" t="s">
        <v>433</v>
      </c>
      <c r="F11" s="248" t="s">
        <v>434</v>
      </c>
      <c r="G11" s="127" t="s">
        <v>435</v>
      </c>
      <c r="H11" s="297" t="s">
        <v>436</v>
      </c>
      <c r="I11" s="127" t="s">
        <v>18969</v>
      </c>
    </row>
    <row r="12" spans="1:9" ht="40.5">
      <c r="A12" s="127" t="str">
        <f t="shared" si="0"/>
        <v>InstructionsA12</v>
      </c>
      <c r="B12" s="127" t="s">
        <v>380</v>
      </c>
      <c r="C12" s="127" t="s">
        <v>437</v>
      </c>
      <c r="D12" s="127" t="s">
        <v>438</v>
      </c>
      <c r="E12" s="245" t="s">
        <v>439</v>
      </c>
      <c r="F12" s="246" t="s">
        <v>440</v>
      </c>
      <c r="G12" s="127" t="s">
        <v>441</v>
      </c>
      <c r="H12" s="297" t="s">
        <v>442</v>
      </c>
      <c r="I12" s="127" t="s">
        <v>18970</v>
      </c>
    </row>
    <row r="13" spans="1:9" ht="67.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1">
      <c r="A15" s="127" t="str">
        <f t="shared" si="0"/>
        <v>InstructionsA15</v>
      </c>
      <c r="B15" s="127" t="s">
        <v>380</v>
      </c>
      <c r="C15" s="127" t="s">
        <v>455</v>
      </c>
      <c r="D15" s="127" t="s">
        <v>456</v>
      </c>
      <c r="E15" s="245" t="s">
        <v>457</v>
      </c>
      <c r="F15" s="246" t="s">
        <v>458</v>
      </c>
      <c r="G15" s="127" t="s">
        <v>459</v>
      </c>
      <c r="H15" s="297" t="s">
        <v>460</v>
      </c>
      <c r="I15" s="127" t="s">
        <v>18973</v>
      </c>
    </row>
    <row r="16" spans="1:9" ht="27">
      <c r="A16" s="127" t="str">
        <f t="shared" si="0"/>
        <v>InstructionsA16</v>
      </c>
      <c r="B16" s="127" t="s">
        <v>380</v>
      </c>
      <c r="C16" s="127" t="s">
        <v>461</v>
      </c>
      <c r="D16" s="127" t="s">
        <v>462</v>
      </c>
      <c r="E16" s="223" t="s">
        <v>463</v>
      </c>
      <c r="F16" s="248" t="s">
        <v>464</v>
      </c>
      <c r="G16" s="127" t="s">
        <v>465</v>
      </c>
      <c r="H16" s="297" t="s">
        <v>466</v>
      </c>
      <c r="I16" s="127" t="s">
        <v>18974</v>
      </c>
    </row>
    <row r="17" spans="1:9" ht="67.5">
      <c r="A17" s="127" t="str">
        <f t="shared" si="0"/>
        <v>InstructionsA17</v>
      </c>
      <c r="B17" s="127" t="s">
        <v>380</v>
      </c>
      <c r="C17" s="127" t="s">
        <v>467</v>
      </c>
      <c r="D17" s="127" t="s">
        <v>468</v>
      </c>
      <c r="E17" s="245" t="s">
        <v>469</v>
      </c>
      <c r="F17" s="246" t="s">
        <v>470</v>
      </c>
      <c r="G17" s="127" t="s">
        <v>471</v>
      </c>
      <c r="H17" s="297" t="s">
        <v>472</v>
      </c>
      <c r="I17" s="127" t="s">
        <v>18975</v>
      </c>
    </row>
    <row r="18" spans="1:9" ht="40.5">
      <c r="A18" s="127" t="str">
        <f>B18&amp;C18</f>
        <v>InstructionsA18</v>
      </c>
      <c r="B18" s="127" t="s">
        <v>380</v>
      </c>
      <c r="C18" s="127" t="s">
        <v>473</v>
      </c>
      <c r="D18" s="127" t="s">
        <v>474</v>
      </c>
      <c r="E18" s="127" t="s">
        <v>475</v>
      </c>
      <c r="F18" s="248" t="s">
        <v>476</v>
      </c>
      <c r="G18" s="127" t="s">
        <v>477</v>
      </c>
      <c r="H18" s="297" t="s">
        <v>478</v>
      </c>
      <c r="I18" s="127" t="s">
        <v>18976</v>
      </c>
    </row>
    <row r="19" spans="1:9" ht="40.5">
      <c r="A19" s="127" t="str">
        <f t="shared" si="0"/>
        <v>InstructionsA19</v>
      </c>
      <c r="B19" s="127" t="s">
        <v>380</v>
      </c>
      <c r="C19" s="127" t="s">
        <v>479</v>
      </c>
      <c r="D19" s="127" t="s">
        <v>480</v>
      </c>
      <c r="E19" s="245" t="s">
        <v>481</v>
      </c>
      <c r="F19" s="246" t="s">
        <v>482</v>
      </c>
      <c r="G19" s="127" t="s">
        <v>483</v>
      </c>
      <c r="H19" s="300" t="s">
        <v>484</v>
      </c>
      <c r="I19" s="127" t="s">
        <v>18977</v>
      </c>
    </row>
    <row r="20" spans="1:9" ht="40.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21.5">
      <c r="A22" s="127" t="str">
        <f t="shared" si="0"/>
        <v>InstructionsA23</v>
      </c>
      <c r="B22" s="127" t="s">
        <v>380</v>
      </c>
      <c r="C22" s="127" t="s">
        <v>497</v>
      </c>
      <c r="D22" s="127" t="s">
        <v>498</v>
      </c>
      <c r="E22" s="245" t="s">
        <v>499</v>
      </c>
      <c r="F22" s="246" t="s">
        <v>500</v>
      </c>
      <c r="G22" s="247" t="s">
        <v>501</v>
      </c>
      <c r="H22" s="300" t="s">
        <v>502</v>
      </c>
      <c r="I22" s="127" t="s">
        <v>18980</v>
      </c>
    </row>
    <row r="23" spans="1:9" ht="30">
      <c r="A23" s="127" t="str">
        <f>B23&amp;C23</f>
        <v>InstructionsA24</v>
      </c>
      <c r="B23" s="127" t="s">
        <v>380</v>
      </c>
      <c r="C23" s="127" t="s">
        <v>503</v>
      </c>
      <c r="D23" s="127" t="s">
        <v>504</v>
      </c>
      <c r="E23" s="245" t="s">
        <v>505</v>
      </c>
      <c r="F23" s="246" t="s">
        <v>506</v>
      </c>
      <c r="G23" s="127" t="s">
        <v>507</v>
      </c>
      <c r="H23" s="300" t="s">
        <v>508</v>
      </c>
      <c r="I23" s="127" t="s">
        <v>18981</v>
      </c>
    </row>
    <row r="24" spans="1:9" ht="108">
      <c r="A24" s="127" t="str">
        <f t="shared" si="0"/>
        <v>InstructionsA25</v>
      </c>
      <c r="B24" s="127" t="s">
        <v>380</v>
      </c>
      <c r="C24" s="127" t="s">
        <v>509</v>
      </c>
      <c r="D24" s="127" t="s">
        <v>510</v>
      </c>
      <c r="E24" s="245" t="s">
        <v>511</v>
      </c>
      <c r="F24" s="291" t="s">
        <v>512</v>
      </c>
      <c r="G24" s="127" t="s">
        <v>513</v>
      </c>
      <c r="H24" s="297" t="s">
        <v>514</v>
      </c>
      <c r="I24" s="127" t="s">
        <v>18982</v>
      </c>
    </row>
    <row r="25" spans="1:9" ht="256.5">
      <c r="A25" s="127" t="str">
        <f t="shared" si="0"/>
        <v>InstructionsA26</v>
      </c>
      <c r="B25" s="127" t="s">
        <v>380</v>
      </c>
      <c r="C25" s="127" t="s">
        <v>515</v>
      </c>
      <c r="D25" s="127" t="s">
        <v>516</v>
      </c>
      <c r="E25" s="249" t="s">
        <v>517</v>
      </c>
      <c r="F25" s="291" t="s">
        <v>518</v>
      </c>
      <c r="G25" s="127" t="s">
        <v>519</v>
      </c>
      <c r="H25" s="297" t="s">
        <v>520</v>
      </c>
      <c r="I25" s="127" t="s">
        <v>18983</v>
      </c>
    </row>
    <row r="26" spans="1:9" ht="40.5">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43">
      <c r="A29" s="127" t="str">
        <f t="shared" si="1"/>
        <v>InstructionsA30</v>
      </c>
      <c r="B29" s="127" t="s">
        <v>380</v>
      </c>
      <c r="C29" s="127" t="s">
        <v>539</v>
      </c>
      <c r="D29" s="127" t="s">
        <v>540</v>
      </c>
      <c r="E29" s="249" t="s">
        <v>541</v>
      </c>
      <c r="F29" s="246" t="s">
        <v>542</v>
      </c>
      <c r="G29" s="127" t="s">
        <v>543</v>
      </c>
      <c r="H29" s="297" t="s">
        <v>544</v>
      </c>
      <c r="I29" s="127" t="s">
        <v>18987</v>
      </c>
    </row>
    <row r="30" spans="1:9" ht="216">
      <c r="A30" s="127" t="str">
        <f t="shared" si="1"/>
        <v>InstructionsA31</v>
      </c>
      <c r="B30" s="127" t="s">
        <v>380</v>
      </c>
      <c r="C30" s="127" t="s">
        <v>545</v>
      </c>
      <c r="D30" s="127" t="s">
        <v>546</v>
      </c>
      <c r="E30" s="245" t="s">
        <v>547</v>
      </c>
      <c r="F30" s="250" t="s">
        <v>548</v>
      </c>
      <c r="G30" s="127" t="s">
        <v>549</v>
      </c>
      <c r="H30" s="297" t="s">
        <v>550</v>
      </c>
      <c r="I30" s="127" t="s">
        <v>19198</v>
      </c>
    </row>
    <row r="31" spans="1:9" ht="108">
      <c r="A31" s="127" t="str">
        <f t="shared" si="1"/>
        <v>InstructionsA32</v>
      </c>
      <c r="B31" s="127" t="s">
        <v>380</v>
      </c>
      <c r="C31" s="127" t="s">
        <v>551</v>
      </c>
      <c r="D31" s="127" t="s">
        <v>552</v>
      </c>
      <c r="E31" s="249" t="s">
        <v>553</v>
      </c>
      <c r="F31" s="250" t="s">
        <v>554</v>
      </c>
      <c r="G31" s="127" t="s">
        <v>555</v>
      </c>
      <c r="H31" s="297" t="s">
        <v>556</v>
      </c>
      <c r="I31" s="127" t="s">
        <v>18988</v>
      </c>
    </row>
    <row r="32" spans="1:9" ht="108">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70">
      <c r="A34" s="127" t="str">
        <f t="shared" si="0"/>
        <v>InstructionsA36</v>
      </c>
      <c r="B34" s="127" t="s">
        <v>380</v>
      </c>
      <c r="C34" s="127" t="s">
        <v>569</v>
      </c>
      <c r="D34" s="127" t="s">
        <v>570</v>
      </c>
      <c r="E34" s="245" t="s">
        <v>571</v>
      </c>
      <c r="F34" s="246" t="s">
        <v>572</v>
      </c>
      <c r="G34" s="254" t="s">
        <v>573</v>
      </c>
      <c r="H34" s="297" t="s">
        <v>574</v>
      </c>
      <c r="I34" s="127" t="s">
        <v>18991</v>
      </c>
    </row>
    <row r="35" spans="1:9" ht="67.5">
      <c r="A35" s="127" t="str">
        <f t="shared" si="0"/>
        <v>InstructionsA37</v>
      </c>
      <c r="B35" s="127" t="s">
        <v>380</v>
      </c>
      <c r="C35" s="127" t="s">
        <v>575</v>
      </c>
      <c r="D35" s="127" t="s">
        <v>576</v>
      </c>
      <c r="E35" s="249" t="s">
        <v>577</v>
      </c>
      <c r="F35" s="291" t="s">
        <v>578</v>
      </c>
      <c r="G35" s="127" t="s">
        <v>579</v>
      </c>
      <c r="H35" s="297" t="s">
        <v>580</v>
      </c>
      <c r="I35" s="127" t="s">
        <v>18992</v>
      </c>
    </row>
    <row r="36" spans="1:9" ht="81">
      <c r="A36" s="127" t="str">
        <f t="shared" si="0"/>
        <v>InstructionsA38</v>
      </c>
      <c r="B36" s="127" t="s">
        <v>380</v>
      </c>
      <c r="C36" s="127" t="s">
        <v>581</v>
      </c>
      <c r="D36" s="127" t="s">
        <v>582</v>
      </c>
      <c r="E36" s="249" t="s">
        <v>583</v>
      </c>
      <c r="F36" s="291" t="s">
        <v>584</v>
      </c>
      <c r="G36" s="127" t="s">
        <v>585</v>
      </c>
      <c r="H36" s="297" t="s">
        <v>586</v>
      </c>
      <c r="I36" s="127" t="s">
        <v>18993</v>
      </c>
    </row>
    <row r="37" spans="1:9" ht="162">
      <c r="A37" s="127" t="str">
        <f t="shared" si="0"/>
        <v>InstructionsA39</v>
      </c>
      <c r="B37" s="127" t="s">
        <v>380</v>
      </c>
      <c r="C37" s="127" t="s">
        <v>587</v>
      </c>
      <c r="D37" s="127" t="s">
        <v>588</v>
      </c>
      <c r="E37" s="249" t="s">
        <v>589</v>
      </c>
      <c r="F37" s="292" t="s">
        <v>590</v>
      </c>
      <c r="G37" s="127" t="s">
        <v>591</v>
      </c>
      <c r="H37" s="297" t="s">
        <v>592</v>
      </c>
      <c r="I37" s="127" t="s">
        <v>18994</v>
      </c>
    </row>
    <row r="38" spans="1:9" ht="189">
      <c r="A38" s="127" t="str">
        <f t="shared" si="0"/>
        <v>InstructionsA40</v>
      </c>
      <c r="B38" s="127" t="s">
        <v>380</v>
      </c>
      <c r="C38" s="127" t="s">
        <v>593</v>
      </c>
      <c r="D38" s="251" t="s">
        <v>594</v>
      </c>
      <c r="E38" s="252" t="s">
        <v>595</v>
      </c>
      <c r="F38" s="293" t="s">
        <v>596</v>
      </c>
      <c r="G38" s="251" t="s">
        <v>597</v>
      </c>
      <c r="H38" s="297" t="s">
        <v>598</v>
      </c>
      <c r="I38" s="127" t="s">
        <v>18995</v>
      </c>
    </row>
    <row r="39" spans="1:9" ht="229.5">
      <c r="A39" s="127" t="str">
        <f>B39&amp;C39</f>
        <v>InstructionsA41</v>
      </c>
      <c r="B39" s="127" t="s">
        <v>380</v>
      </c>
      <c r="C39" s="127" t="s">
        <v>599</v>
      </c>
      <c r="D39" s="251" t="s">
        <v>600</v>
      </c>
      <c r="E39" s="252" t="s">
        <v>601</v>
      </c>
      <c r="F39" s="293" t="s">
        <v>602</v>
      </c>
      <c r="G39" s="255" t="s">
        <v>603</v>
      </c>
      <c r="H39" s="301" t="s">
        <v>604</v>
      </c>
      <c r="I39" s="127" t="s">
        <v>18996</v>
      </c>
    </row>
    <row r="40" spans="1:9" ht="202.5">
      <c r="A40" s="127" t="str">
        <f>B40&amp;C40</f>
        <v>InstructionsA42</v>
      </c>
      <c r="B40" s="127" t="s">
        <v>380</v>
      </c>
      <c r="C40" s="127" t="s">
        <v>605</v>
      </c>
      <c r="D40" s="127" t="s">
        <v>606</v>
      </c>
      <c r="E40" s="245" t="s">
        <v>607</v>
      </c>
      <c r="F40" s="291" t="s">
        <v>608</v>
      </c>
      <c r="G40" s="127" t="s">
        <v>609</v>
      </c>
      <c r="H40" s="297" t="s">
        <v>610</v>
      </c>
      <c r="I40" s="127" t="s">
        <v>18997</v>
      </c>
    </row>
    <row r="41" spans="1:9" ht="81">
      <c r="A41" s="127" t="str">
        <f t="shared" si="0"/>
        <v>InstructionsA43</v>
      </c>
      <c r="B41" s="127" t="s">
        <v>380</v>
      </c>
      <c r="C41" s="127" t="s">
        <v>611</v>
      </c>
      <c r="D41" s="127" t="s">
        <v>612</v>
      </c>
      <c r="E41" s="245" t="s">
        <v>613</v>
      </c>
      <c r="F41" s="291" t="s">
        <v>614</v>
      </c>
      <c r="G41" s="127" t="s">
        <v>615</v>
      </c>
      <c r="H41" s="297" t="s">
        <v>616</v>
      </c>
      <c r="I41" s="127" t="s">
        <v>18998</v>
      </c>
    </row>
    <row r="42" spans="1:9" ht="67.5">
      <c r="A42" s="127" t="str">
        <f t="shared" si="0"/>
        <v>InstructionsA45</v>
      </c>
      <c r="B42" s="127" t="s">
        <v>380</v>
      </c>
      <c r="C42" s="127" t="s">
        <v>617</v>
      </c>
      <c r="D42" s="127" t="s">
        <v>618</v>
      </c>
      <c r="E42" s="245" t="s">
        <v>619</v>
      </c>
      <c r="F42" s="246" t="s">
        <v>620</v>
      </c>
      <c r="G42" s="127" t="s">
        <v>621</v>
      </c>
      <c r="H42" s="297" t="s">
        <v>622</v>
      </c>
      <c r="I42" s="127" t="s">
        <v>18999</v>
      </c>
    </row>
    <row r="43" spans="1:9" ht="94.5">
      <c r="A43" s="127" t="str">
        <f t="shared" si="0"/>
        <v>InstructionsA46</v>
      </c>
      <c r="B43" s="127" t="s">
        <v>380</v>
      </c>
      <c r="C43" s="127" t="s">
        <v>623</v>
      </c>
      <c r="D43" s="127" t="s">
        <v>624</v>
      </c>
      <c r="E43" s="249" t="s">
        <v>625</v>
      </c>
      <c r="F43" s="291" t="s">
        <v>626</v>
      </c>
      <c r="G43" s="254" t="s">
        <v>627</v>
      </c>
      <c r="H43" s="297" t="s">
        <v>628</v>
      </c>
      <c r="I43" s="127" t="s">
        <v>19000</v>
      </c>
    </row>
    <row r="44" spans="1:9" ht="67.5">
      <c r="A44" s="127" t="str">
        <f t="shared" si="0"/>
        <v>InstructionsA48</v>
      </c>
      <c r="B44" s="237" t="s">
        <v>380</v>
      </c>
      <c r="C44" s="127" t="s">
        <v>629</v>
      </c>
      <c r="D44" s="237" t="s">
        <v>630</v>
      </c>
      <c r="E44" s="245" t="s">
        <v>631</v>
      </c>
      <c r="F44" s="246" t="s">
        <v>632</v>
      </c>
      <c r="G44" s="256" t="s">
        <v>633</v>
      </c>
      <c r="H44" s="297" t="s">
        <v>634</v>
      </c>
      <c r="I44" s="127" t="s">
        <v>19001</v>
      </c>
    </row>
    <row r="45" spans="1:9" ht="54">
      <c r="A45" s="127" t="str">
        <f>B45&amp;C45</f>
        <v>InstructionsA49</v>
      </c>
      <c r="B45" s="127" t="s">
        <v>380</v>
      </c>
      <c r="C45" s="127" t="s">
        <v>635</v>
      </c>
      <c r="D45" s="127" t="s">
        <v>636</v>
      </c>
      <c r="E45" s="245" t="s">
        <v>637</v>
      </c>
      <c r="F45" s="246" t="s">
        <v>638</v>
      </c>
      <c r="G45" s="127" t="s">
        <v>639</v>
      </c>
      <c r="H45" s="300" t="s">
        <v>640</v>
      </c>
      <c r="I45" s="127" t="s">
        <v>19002</v>
      </c>
    </row>
    <row r="46" spans="1:9" ht="148.5">
      <c r="A46" s="127" t="str">
        <f t="shared" si="0"/>
        <v>InstructionsA50</v>
      </c>
      <c r="B46" s="127" t="s">
        <v>380</v>
      </c>
      <c r="C46" s="127" t="s">
        <v>641</v>
      </c>
      <c r="D46" s="127" t="s">
        <v>642</v>
      </c>
      <c r="E46" s="294" t="s">
        <v>643</v>
      </c>
      <c r="F46" s="291" t="s">
        <v>644</v>
      </c>
      <c r="G46" s="127" t="s">
        <v>645</v>
      </c>
      <c r="H46" s="297" t="s">
        <v>646</v>
      </c>
      <c r="I46" s="127" t="s">
        <v>19003</v>
      </c>
    </row>
    <row r="47" spans="1:9" ht="67.5">
      <c r="A47" s="127" t="str">
        <f t="shared" si="0"/>
        <v>InstructionsA51</v>
      </c>
      <c r="B47" s="127" t="s">
        <v>380</v>
      </c>
      <c r="C47" s="127" t="s">
        <v>647</v>
      </c>
      <c r="D47" s="127" t="s">
        <v>648</v>
      </c>
      <c r="E47" s="245" t="s">
        <v>649</v>
      </c>
      <c r="F47" s="246" t="s">
        <v>650</v>
      </c>
      <c r="G47" s="127" t="s">
        <v>651</v>
      </c>
      <c r="H47" s="297" t="s">
        <v>652</v>
      </c>
      <c r="I47" s="127" t="s">
        <v>19004</v>
      </c>
    </row>
    <row r="48" spans="1:9" ht="81">
      <c r="A48" s="127" t="str">
        <f t="shared" si="0"/>
        <v>InstructionsA52</v>
      </c>
      <c r="B48" s="127" t="s">
        <v>380</v>
      </c>
      <c r="C48" s="127" t="s">
        <v>653</v>
      </c>
      <c r="D48" s="127" t="s">
        <v>654</v>
      </c>
      <c r="E48" s="245" t="s">
        <v>655</v>
      </c>
      <c r="F48" s="246" t="s">
        <v>656</v>
      </c>
      <c r="G48" s="257" t="s">
        <v>657</v>
      </c>
      <c r="H48" s="297" t="s">
        <v>658</v>
      </c>
      <c r="I48" s="127" t="s">
        <v>19005</v>
      </c>
    </row>
    <row r="49" spans="1:9" ht="108">
      <c r="A49" s="127" t="str">
        <f>B49&amp;C49</f>
        <v>InstructionsA53</v>
      </c>
      <c r="B49" s="127" t="s">
        <v>380</v>
      </c>
      <c r="C49" s="127" t="s">
        <v>659</v>
      </c>
      <c r="D49" s="127" t="s">
        <v>660</v>
      </c>
      <c r="E49" s="245" t="s">
        <v>661</v>
      </c>
      <c r="F49" s="246" t="s">
        <v>662</v>
      </c>
      <c r="G49" s="257" t="s">
        <v>663</v>
      </c>
      <c r="H49" s="300" t="s">
        <v>664</v>
      </c>
      <c r="I49" s="127" t="s">
        <v>19006</v>
      </c>
    </row>
    <row r="50" spans="1:9" ht="67.5">
      <c r="A50" s="127" t="str">
        <f>B50&amp;C50</f>
        <v>InstructionsA54</v>
      </c>
      <c r="B50" s="127" t="s">
        <v>380</v>
      </c>
      <c r="C50" s="127" t="s">
        <v>665</v>
      </c>
      <c r="D50" s="127" t="s">
        <v>666</v>
      </c>
      <c r="E50" s="245" t="s">
        <v>667</v>
      </c>
      <c r="F50" s="246" t="s">
        <v>668</v>
      </c>
      <c r="G50" s="257" t="s">
        <v>669</v>
      </c>
      <c r="H50" s="297" t="s">
        <v>670</v>
      </c>
      <c r="I50" s="127" t="s">
        <v>19007</v>
      </c>
    </row>
    <row r="51" spans="1:9" ht="40.5">
      <c r="A51" s="127" t="str">
        <f t="shared" si="0"/>
        <v>InstructionsA55</v>
      </c>
      <c r="B51" s="127" t="s">
        <v>380</v>
      </c>
      <c r="C51" s="127" t="s">
        <v>671</v>
      </c>
      <c r="D51" s="127" t="s">
        <v>672</v>
      </c>
      <c r="E51" s="245" t="s">
        <v>673</v>
      </c>
      <c r="F51" s="246" t="s">
        <v>674</v>
      </c>
      <c r="G51" s="257" t="s">
        <v>675</v>
      </c>
      <c r="H51" s="297" t="s">
        <v>676</v>
      </c>
      <c r="I51" s="127" t="s">
        <v>19008</v>
      </c>
    </row>
    <row r="52" spans="1:9" ht="40.5">
      <c r="A52" s="127" t="str">
        <f t="shared" si="0"/>
        <v>InstructionsA56</v>
      </c>
      <c r="B52" s="127" t="s">
        <v>380</v>
      </c>
      <c r="C52" s="127" t="s">
        <v>677</v>
      </c>
      <c r="D52" s="127" t="s">
        <v>678</v>
      </c>
      <c r="E52" s="245" t="s">
        <v>679</v>
      </c>
      <c r="F52" s="246" t="s">
        <v>680</v>
      </c>
      <c r="G52" s="127" t="s">
        <v>681</v>
      </c>
      <c r="H52" s="297" t="s">
        <v>682</v>
      </c>
      <c r="I52" s="127" t="s">
        <v>19009</v>
      </c>
    </row>
    <row r="53" spans="1:9" ht="54">
      <c r="A53" s="127" t="str">
        <f t="shared" si="0"/>
        <v>InstructionsA57</v>
      </c>
      <c r="B53" s="127" t="s">
        <v>380</v>
      </c>
      <c r="C53" s="127" t="s">
        <v>683</v>
      </c>
      <c r="D53" s="127" t="s">
        <v>684</v>
      </c>
      <c r="E53" s="245" t="s">
        <v>685</v>
      </c>
      <c r="F53" s="246" t="s">
        <v>686</v>
      </c>
      <c r="G53" s="258" t="s">
        <v>687</v>
      </c>
      <c r="H53" s="297" t="s">
        <v>688</v>
      </c>
      <c r="I53" s="127" t="s">
        <v>19010</v>
      </c>
    </row>
    <row r="54" spans="1:9" ht="310.5">
      <c r="A54" s="127" t="str">
        <f t="shared" si="0"/>
        <v>InstructionsA58</v>
      </c>
      <c r="B54" s="127" t="s">
        <v>380</v>
      </c>
      <c r="C54" s="127" t="s">
        <v>689</v>
      </c>
      <c r="D54" s="127" t="s">
        <v>690</v>
      </c>
      <c r="E54" s="245" t="s">
        <v>691</v>
      </c>
      <c r="F54" s="246" t="s">
        <v>692</v>
      </c>
      <c r="G54" s="257" t="s">
        <v>693</v>
      </c>
      <c r="H54" s="297" t="s">
        <v>694</v>
      </c>
      <c r="I54" s="127" t="s">
        <v>19017</v>
      </c>
    </row>
    <row r="55" spans="1:9" ht="81">
      <c r="A55" s="127" t="str">
        <f t="shared" si="0"/>
        <v>InstructionsA59</v>
      </c>
      <c r="B55" s="127" t="s">
        <v>380</v>
      </c>
      <c r="C55" s="127" t="s">
        <v>695</v>
      </c>
      <c r="D55" s="127" t="s">
        <v>696</v>
      </c>
      <c r="E55" s="245" t="s">
        <v>697</v>
      </c>
      <c r="F55" s="246" t="s">
        <v>698</v>
      </c>
      <c r="G55" s="127" t="s">
        <v>699</v>
      </c>
      <c r="H55" s="297" t="s">
        <v>700</v>
      </c>
      <c r="I55" s="127" t="s">
        <v>19011</v>
      </c>
    </row>
    <row r="56" spans="1:9" ht="162">
      <c r="A56" s="127" t="str">
        <f t="shared" si="0"/>
        <v>InstructionsA60</v>
      </c>
      <c r="B56" s="127" t="s">
        <v>380</v>
      </c>
      <c r="C56" s="127" t="s">
        <v>701</v>
      </c>
      <c r="D56" s="127" t="s">
        <v>702</v>
      </c>
      <c r="E56" s="245" t="s">
        <v>703</v>
      </c>
      <c r="F56" s="246" t="s">
        <v>704</v>
      </c>
      <c r="G56" s="257" t="s">
        <v>705</v>
      </c>
      <c r="H56" s="297" t="s">
        <v>706</v>
      </c>
      <c r="I56" s="127" t="s">
        <v>19012</v>
      </c>
    </row>
    <row r="57" spans="1:9" ht="189">
      <c r="A57" s="127" t="str">
        <f t="shared" si="0"/>
        <v>InstructionsA61</v>
      </c>
      <c r="B57" s="127" t="s">
        <v>380</v>
      </c>
      <c r="C57" s="127" t="s">
        <v>707</v>
      </c>
      <c r="D57" s="127" t="s">
        <v>708</v>
      </c>
      <c r="E57" s="245" t="s">
        <v>709</v>
      </c>
      <c r="F57" s="246" t="s">
        <v>710</v>
      </c>
      <c r="G57" s="257" t="s">
        <v>711</v>
      </c>
      <c r="H57" s="297" t="s">
        <v>712</v>
      </c>
      <c r="I57" s="127" t="s">
        <v>19013</v>
      </c>
    </row>
    <row r="58" spans="1:9" ht="108">
      <c r="A58" s="127" t="str">
        <f>B58&amp;C58</f>
        <v>InstructionsA62</v>
      </c>
      <c r="B58" s="127" t="s">
        <v>380</v>
      </c>
      <c r="C58" s="127" t="s">
        <v>713</v>
      </c>
      <c r="D58" s="127" t="s">
        <v>714</v>
      </c>
      <c r="E58" s="294" t="s">
        <v>715</v>
      </c>
      <c r="F58" s="291" t="s">
        <v>716</v>
      </c>
      <c r="G58" s="257" t="s">
        <v>717</v>
      </c>
      <c r="H58" s="302" t="s">
        <v>718</v>
      </c>
      <c r="I58" s="127" t="s">
        <v>19014</v>
      </c>
    </row>
    <row r="59" spans="1:9" ht="42">
      <c r="A59" s="127" t="str">
        <f t="shared" si="0"/>
        <v>InstructionsA63</v>
      </c>
      <c r="B59" s="127" t="s">
        <v>380</v>
      </c>
      <c r="C59" s="127" t="s">
        <v>719</v>
      </c>
      <c r="D59" s="127" t="s">
        <v>720</v>
      </c>
      <c r="E59" s="245" t="s">
        <v>721</v>
      </c>
      <c r="F59" s="246" t="s">
        <v>722</v>
      </c>
      <c r="G59" s="127" t="s">
        <v>723</v>
      </c>
      <c r="H59" s="297" t="s">
        <v>724</v>
      </c>
      <c r="I59" s="127" t="s">
        <v>19015</v>
      </c>
    </row>
    <row r="60" spans="1:9" ht="180">
      <c r="A60" s="127" t="str">
        <f>B60&amp;C60</f>
        <v>InstructionsA65</v>
      </c>
      <c r="B60" s="127" t="s">
        <v>380</v>
      </c>
      <c r="C60" s="127" t="s">
        <v>725</v>
      </c>
      <c r="D60" s="127" t="s">
        <v>726</v>
      </c>
      <c r="E60" s="245" t="s">
        <v>727</v>
      </c>
      <c r="F60" s="246" t="s">
        <v>728</v>
      </c>
      <c r="G60" s="127" t="s">
        <v>729</v>
      </c>
      <c r="H60" s="300" t="s">
        <v>730</v>
      </c>
      <c r="I60" s="127" t="s">
        <v>19016</v>
      </c>
    </row>
    <row r="61" spans="1:9" ht="28">
      <c r="A61" s="127" t="str">
        <f t="shared" si="0"/>
        <v>InstructionsA67</v>
      </c>
      <c r="B61" s="127" t="s">
        <v>380</v>
      </c>
      <c r="C61" s="127" t="s">
        <v>731</v>
      </c>
      <c r="D61" s="127" t="s">
        <v>732</v>
      </c>
      <c r="E61" s="245" t="s">
        <v>733</v>
      </c>
      <c r="F61" s="246" t="s">
        <v>734</v>
      </c>
      <c r="G61" s="127" t="s">
        <v>735</v>
      </c>
      <c r="H61" s="300" t="s">
        <v>736</v>
      </c>
      <c r="I61" s="127" t="s">
        <v>19018</v>
      </c>
    </row>
    <row r="62" spans="1:9" ht="283.5">
      <c r="A62" s="127" t="str">
        <f t="shared" si="0"/>
        <v>InstructionsA68</v>
      </c>
      <c r="B62" s="127" t="s">
        <v>380</v>
      </c>
      <c r="C62" s="127" t="s">
        <v>737</v>
      </c>
      <c r="D62" s="127" t="s">
        <v>738</v>
      </c>
      <c r="E62" s="245" t="s">
        <v>739</v>
      </c>
      <c r="F62" s="246" t="s">
        <v>740</v>
      </c>
      <c r="G62" s="257" t="s">
        <v>741</v>
      </c>
      <c r="H62" s="297" t="s">
        <v>742</v>
      </c>
      <c r="I62" s="127" t="s">
        <v>19024</v>
      </c>
    </row>
    <row r="63" spans="1:9" ht="148.5">
      <c r="A63" s="127" t="str">
        <f t="shared" si="0"/>
        <v>InstructionsA69</v>
      </c>
      <c r="B63" s="127" t="s">
        <v>380</v>
      </c>
      <c r="C63" s="127" t="s">
        <v>743</v>
      </c>
      <c r="D63" s="127" t="s">
        <v>744</v>
      </c>
      <c r="E63" s="245" t="s">
        <v>745</v>
      </c>
      <c r="F63" s="246" t="s">
        <v>746</v>
      </c>
      <c r="G63" s="257" t="s">
        <v>747</v>
      </c>
      <c r="H63" s="297" t="s">
        <v>748</v>
      </c>
      <c r="I63" s="127" t="s">
        <v>19019</v>
      </c>
    </row>
    <row r="64" spans="1:9" ht="148.5">
      <c r="A64" s="127" t="str">
        <f t="shared" si="0"/>
        <v>InstructionsA70</v>
      </c>
      <c r="B64" s="127" t="s">
        <v>380</v>
      </c>
      <c r="C64" s="127" t="s">
        <v>749</v>
      </c>
      <c r="D64" s="127" t="s">
        <v>750</v>
      </c>
      <c r="E64" s="245" t="s">
        <v>751</v>
      </c>
      <c r="F64" s="246" t="s">
        <v>752</v>
      </c>
      <c r="G64" s="257" t="s">
        <v>753</v>
      </c>
      <c r="H64" s="297" t="s">
        <v>754</v>
      </c>
      <c r="I64" s="127" t="s">
        <v>19020</v>
      </c>
    </row>
    <row r="65" spans="1:9" ht="297">
      <c r="A65" s="127" t="str">
        <f t="shared" si="0"/>
        <v>InstructionsA71</v>
      </c>
      <c r="B65" s="127" t="s">
        <v>380</v>
      </c>
      <c r="C65" s="127" t="s">
        <v>755</v>
      </c>
      <c r="D65" s="127" t="s">
        <v>756</v>
      </c>
      <c r="E65" s="245" t="s">
        <v>757</v>
      </c>
      <c r="F65" s="246" t="s">
        <v>758</v>
      </c>
      <c r="G65" s="257" t="s">
        <v>759</v>
      </c>
      <c r="H65" s="297" t="s">
        <v>760</v>
      </c>
      <c r="I65" s="127" t="s">
        <v>19021</v>
      </c>
    </row>
    <row r="66" spans="1:9" ht="94.5">
      <c r="A66" s="127" t="str">
        <f t="shared" si="0"/>
        <v>InstructionsA72</v>
      </c>
      <c r="B66" s="127" t="s">
        <v>380</v>
      </c>
      <c r="C66" s="127" t="s">
        <v>761</v>
      </c>
      <c r="D66" s="127" t="s">
        <v>762</v>
      </c>
      <c r="E66" s="245" t="s">
        <v>763</v>
      </c>
      <c r="F66" s="246" t="s">
        <v>764</v>
      </c>
      <c r="G66" s="257" t="s">
        <v>765</v>
      </c>
      <c r="H66" s="297" t="s">
        <v>766</v>
      </c>
      <c r="I66" s="127" t="s">
        <v>19022</v>
      </c>
    </row>
    <row r="67" spans="1:9" ht="40.5">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ht="13.5">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ht="13.5">
      <c r="A77" s="127" t="str">
        <f t="shared" si="4"/>
        <v>DefinitionsB11</v>
      </c>
      <c r="B77" s="127" t="s">
        <v>773</v>
      </c>
      <c r="C77" s="127" t="s">
        <v>826</v>
      </c>
      <c r="D77" s="251" t="s">
        <v>827</v>
      </c>
      <c r="E77" s="251" t="s">
        <v>828</v>
      </c>
      <c r="F77" s="260" t="s">
        <v>829</v>
      </c>
      <c r="G77" s="261" t="s">
        <v>830</v>
      </c>
      <c r="H77" s="297" t="s">
        <v>831</v>
      </c>
      <c r="I77" s="189" t="s">
        <v>19038</v>
      </c>
    </row>
    <row r="78" spans="1:9" ht="13.5">
      <c r="A78" s="127" t="str">
        <f t="shared" si="4"/>
        <v>DefinitionsB12</v>
      </c>
      <c r="B78" s="127" t="s">
        <v>773</v>
      </c>
      <c r="C78" s="127" t="s">
        <v>832</v>
      </c>
      <c r="D78" s="251" t="s">
        <v>833</v>
      </c>
      <c r="E78" s="251" t="s">
        <v>834</v>
      </c>
      <c r="F78" s="260" t="s">
        <v>835</v>
      </c>
      <c r="G78" s="262" t="s">
        <v>836</v>
      </c>
      <c r="H78" s="297" t="s">
        <v>19036</v>
      </c>
      <c r="I78" s="189" t="s">
        <v>19039</v>
      </c>
    </row>
    <row r="79" spans="1:9" ht="13.5">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6">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6">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1">
      <c r="A89" s="127" t="str">
        <f t="shared" si="4"/>
        <v>DefinitionsC3</v>
      </c>
      <c r="B89" s="127" t="s">
        <v>773</v>
      </c>
      <c r="C89" s="127" t="s">
        <v>894</v>
      </c>
      <c r="D89" s="127" t="s">
        <v>895</v>
      </c>
      <c r="E89" s="245" t="s">
        <v>896</v>
      </c>
      <c r="F89" s="246" t="s">
        <v>897</v>
      </c>
      <c r="G89" s="127" t="s">
        <v>898</v>
      </c>
      <c r="H89" s="297" t="s">
        <v>899</v>
      </c>
      <c r="I89" s="127" t="s">
        <v>19045</v>
      </c>
    </row>
    <row r="90" spans="1:9" ht="54">
      <c r="A90" s="127" t="str">
        <f t="shared" ref="A90" si="5">B90&amp;C90</f>
        <v>DefinitionsC4</v>
      </c>
      <c r="B90" s="127" t="s">
        <v>773</v>
      </c>
      <c r="C90" s="127" t="s">
        <v>900</v>
      </c>
      <c r="D90" s="127" t="s">
        <v>901</v>
      </c>
      <c r="E90" s="249" t="s">
        <v>902</v>
      </c>
      <c r="F90" s="246" t="s">
        <v>903</v>
      </c>
      <c r="G90" s="254" t="s">
        <v>904</v>
      </c>
      <c r="H90" s="297" t="s">
        <v>905</v>
      </c>
      <c r="I90" s="311" t="s">
        <v>19041</v>
      </c>
    </row>
    <row r="91" spans="1:9" ht="175.5">
      <c r="A91" s="127" t="str">
        <f>B91&amp;C91</f>
        <v>DefinitionsC5</v>
      </c>
      <c r="B91" s="127" t="s">
        <v>773</v>
      </c>
      <c r="C91" s="127" t="s">
        <v>906</v>
      </c>
      <c r="D91" s="127" t="s">
        <v>907</v>
      </c>
      <c r="E91" s="245" t="s">
        <v>908</v>
      </c>
      <c r="F91" s="246" t="s">
        <v>909</v>
      </c>
      <c r="G91" s="127" t="s">
        <v>910</v>
      </c>
      <c r="H91" s="297" t="s">
        <v>911</v>
      </c>
      <c r="I91" s="127" t="s">
        <v>19046</v>
      </c>
    </row>
    <row r="92" spans="1:9" ht="148.5">
      <c r="A92" s="127" t="str">
        <f>B92&amp;C92</f>
        <v>DefinitionsC6</v>
      </c>
      <c r="B92" s="127" t="s">
        <v>773</v>
      </c>
      <c r="C92" s="127" t="s">
        <v>912</v>
      </c>
      <c r="D92" s="127" t="s">
        <v>913</v>
      </c>
      <c r="E92" s="245" t="s">
        <v>914</v>
      </c>
      <c r="F92" s="246" t="s">
        <v>915</v>
      </c>
      <c r="G92" s="127" t="s">
        <v>916</v>
      </c>
      <c r="H92" s="297" t="s">
        <v>917</v>
      </c>
      <c r="I92" s="127" t="s">
        <v>19047</v>
      </c>
    </row>
    <row r="93" spans="1:9" ht="124.5">
      <c r="A93" s="127" t="str">
        <f t="shared" si="4"/>
        <v>DefinitionsC7</v>
      </c>
      <c r="B93" s="127" t="s">
        <v>773</v>
      </c>
      <c r="C93" s="127" t="s">
        <v>918</v>
      </c>
      <c r="D93" s="127" t="s">
        <v>919</v>
      </c>
      <c r="E93" s="245" t="s">
        <v>920</v>
      </c>
      <c r="F93" s="246" t="s">
        <v>921</v>
      </c>
      <c r="G93" s="127" t="s">
        <v>922</v>
      </c>
      <c r="H93" s="297" t="s">
        <v>923</v>
      </c>
      <c r="I93" s="127" t="s">
        <v>19051</v>
      </c>
    </row>
    <row r="94" spans="1:9" ht="135">
      <c r="A94" s="127" t="str">
        <f t="shared" si="4"/>
        <v>DefinitionsC8</v>
      </c>
      <c r="B94" s="127" t="s">
        <v>773</v>
      </c>
      <c r="C94" s="127" t="s">
        <v>924</v>
      </c>
      <c r="D94" s="127" t="s">
        <v>925</v>
      </c>
      <c r="E94" s="245" t="s">
        <v>926</v>
      </c>
      <c r="F94" s="246" t="s">
        <v>927</v>
      </c>
      <c r="G94" s="127" t="s">
        <v>928</v>
      </c>
      <c r="H94" s="297" t="s">
        <v>929</v>
      </c>
      <c r="I94" s="127" t="s">
        <v>19049</v>
      </c>
    </row>
    <row r="95" spans="1:9" ht="67.5">
      <c r="A95" s="127" t="str">
        <f t="shared" si="4"/>
        <v>DefinitionsC9</v>
      </c>
      <c r="B95" s="127" t="s">
        <v>773</v>
      </c>
      <c r="C95" s="127" t="s">
        <v>930</v>
      </c>
      <c r="D95" s="127" t="s">
        <v>931</v>
      </c>
      <c r="E95" s="245" t="s">
        <v>932</v>
      </c>
      <c r="F95" s="246" t="s">
        <v>933</v>
      </c>
      <c r="G95" s="127" t="s">
        <v>934</v>
      </c>
      <c r="H95" s="297" t="s">
        <v>935</v>
      </c>
      <c r="I95" s="127" t="s">
        <v>19050</v>
      </c>
    </row>
    <row r="96" spans="1:9" ht="216">
      <c r="A96" s="127" t="str">
        <f t="shared" si="4"/>
        <v>DefinitionsC10</v>
      </c>
      <c r="B96" s="127" t="s">
        <v>773</v>
      </c>
      <c r="C96" s="127" t="s">
        <v>936</v>
      </c>
      <c r="D96" s="127" t="s">
        <v>937</v>
      </c>
      <c r="E96" s="245" t="s">
        <v>938</v>
      </c>
      <c r="F96" s="246" t="s">
        <v>939</v>
      </c>
      <c r="G96" s="127" t="s">
        <v>940</v>
      </c>
      <c r="H96" s="297" t="s">
        <v>941</v>
      </c>
      <c r="I96" s="127" t="s">
        <v>19052</v>
      </c>
    </row>
    <row r="97" spans="1:9" ht="41.5" customHeight="1">
      <c r="A97" s="127" t="str">
        <f t="shared" si="4"/>
        <v>DefinitionsC11</v>
      </c>
      <c r="B97" s="127" t="s">
        <v>773</v>
      </c>
      <c r="C97" s="127" t="s">
        <v>942</v>
      </c>
      <c r="D97" s="251" t="s">
        <v>943</v>
      </c>
      <c r="E97" s="252" t="s">
        <v>944</v>
      </c>
      <c r="F97" s="259" t="s">
        <v>945</v>
      </c>
      <c r="G97" s="261" t="s">
        <v>946</v>
      </c>
      <c r="H97" s="303" t="s">
        <v>947</v>
      </c>
      <c r="I97" s="127" t="s">
        <v>19042</v>
      </c>
    </row>
    <row r="98" spans="1:9" ht="41.5" customHeight="1">
      <c r="A98" s="127" t="str">
        <f t="shared" si="4"/>
        <v>DefinitionsC12</v>
      </c>
      <c r="B98" s="127" t="s">
        <v>773</v>
      </c>
      <c r="C98" s="127" t="s">
        <v>948</v>
      </c>
      <c r="D98" s="251" t="s">
        <v>949</v>
      </c>
      <c r="E98" s="252" t="s">
        <v>950</v>
      </c>
      <c r="F98" s="259" t="s">
        <v>951</v>
      </c>
      <c r="G98" s="262" t="s">
        <v>952</v>
      </c>
      <c r="H98" s="297" t="s">
        <v>953</v>
      </c>
      <c r="I98" s="127" t="s">
        <v>19043</v>
      </c>
    </row>
    <row r="99" spans="1:9" ht="135">
      <c r="A99" s="127" t="str">
        <f t="shared" si="4"/>
        <v>DefinitionsC13</v>
      </c>
      <c r="B99" s="127" t="s">
        <v>773</v>
      </c>
      <c r="C99" s="127" t="s">
        <v>954</v>
      </c>
      <c r="D99" s="251" t="s">
        <v>955</v>
      </c>
      <c r="E99" s="252" t="s">
        <v>956</v>
      </c>
      <c r="F99" s="260" t="s">
        <v>957</v>
      </c>
      <c r="G99" s="262" t="s">
        <v>958</v>
      </c>
      <c r="H99" s="297" t="s">
        <v>959</v>
      </c>
      <c r="I99" s="127" t="s">
        <v>19053</v>
      </c>
    </row>
    <row r="100" spans="1:9" ht="67.5">
      <c r="A100" s="127" t="str">
        <f>B100&amp;C100</f>
        <v>DefinitionsC14</v>
      </c>
      <c r="B100" s="127" t="s">
        <v>773</v>
      </c>
      <c r="C100" s="127" t="s">
        <v>960</v>
      </c>
      <c r="D100" s="127" t="s">
        <v>961</v>
      </c>
      <c r="E100" s="245" t="s">
        <v>962</v>
      </c>
      <c r="F100" s="246" t="s">
        <v>963</v>
      </c>
      <c r="G100" s="127" t="s">
        <v>964</v>
      </c>
      <c r="H100" s="297" t="s">
        <v>965</v>
      </c>
      <c r="I100" s="127" t="s">
        <v>19054</v>
      </c>
    </row>
    <row r="101" spans="1:9" ht="162">
      <c r="A101" s="127" t="str">
        <f t="shared" si="4"/>
        <v>DefinitionsC15</v>
      </c>
      <c r="B101" s="127" t="s">
        <v>773</v>
      </c>
      <c r="C101" s="127" t="s">
        <v>966</v>
      </c>
      <c r="D101" s="127" t="s">
        <v>967</v>
      </c>
      <c r="E101" s="249" t="s">
        <v>968</v>
      </c>
      <c r="F101" s="246" t="s">
        <v>969</v>
      </c>
      <c r="G101" s="247" t="s">
        <v>970</v>
      </c>
      <c r="H101" s="297" t="s">
        <v>971</v>
      </c>
      <c r="I101" s="127" t="s">
        <v>19055</v>
      </c>
    </row>
    <row r="102" spans="1:9" ht="67.5">
      <c r="A102" s="127" t="str">
        <f>B102&amp;C102</f>
        <v>DefinitionsC16</v>
      </c>
      <c r="B102" s="127" t="s">
        <v>773</v>
      </c>
      <c r="C102" s="127" t="s">
        <v>972</v>
      </c>
      <c r="D102" s="127" t="s">
        <v>973</v>
      </c>
      <c r="E102" s="245" t="s">
        <v>974</v>
      </c>
      <c r="F102" s="246" t="s">
        <v>975</v>
      </c>
      <c r="G102" s="127" t="s">
        <v>976</v>
      </c>
      <c r="H102" s="297" t="s">
        <v>977</v>
      </c>
      <c r="I102" s="127" t="s">
        <v>19056</v>
      </c>
    </row>
    <row r="103" spans="1:9" ht="94.5">
      <c r="A103" s="127" t="str">
        <f>B103&amp;C103</f>
        <v>DefinitionsC17</v>
      </c>
      <c r="B103" s="127" t="s">
        <v>773</v>
      </c>
      <c r="C103" s="127" t="s">
        <v>978</v>
      </c>
      <c r="D103" s="127" t="s">
        <v>979</v>
      </c>
      <c r="E103" s="245" t="s">
        <v>980</v>
      </c>
      <c r="F103" s="246" t="s">
        <v>981</v>
      </c>
      <c r="G103" s="127" t="s">
        <v>982</v>
      </c>
      <c r="H103" s="297" t="s">
        <v>983</v>
      </c>
      <c r="I103" s="127" t="s">
        <v>19057</v>
      </c>
    </row>
    <row r="104" spans="1:9" ht="256.5">
      <c r="A104" s="127" t="str">
        <f>B104&amp;C104</f>
        <v>DefinitionsC18</v>
      </c>
      <c r="B104" s="127" t="s">
        <v>773</v>
      </c>
      <c r="C104" s="127" t="s">
        <v>984</v>
      </c>
      <c r="D104" s="127" t="s">
        <v>985</v>
      </c>
      <c r="E104" s="245" t="s">
        <v>986</v>
      </c>
      <c r="F104" s="246" t="s">
        <v>987</v>
      </c>
      <c r="G104" s="127" t="s">
        <v>988</v>
      </c>
      <c r="H104" s="297" t="s">
        <v>989</v>
      </c>
      <c r="I104" s="127" t="s">
        <v>19058</v>
      </c>
    </row>
    <row r="105" spans="1:9" ht="229.5">
      <c r="A105" s="127" t="str">
        <f>B105&amp;C105</f>
        <v>DefinitionsC19</v>
      </c>
      <c r="B105" s="127" t="s">
        <v>773</v>
      </c>
      <c r="C105" s="127" t="s">
        <v>990</v>
      </c>
      <c r="D105" s="127" t="s">
        <v>991</v>
      </c>
      <c r="E105" s="245" t="s">
        <v>992</v>
      </c>
      <c r="F105" s="246" t="s">
        <v>993</v>
      </c>
      <c r="G105" s="254" t="s">
        <v>994</v>
      </c>
      <c r="H105" s="297" t="s">
        <v>995</v>
      </c>
      <c r="I105" s="127" t="s">
        <v>19059</v>
      </c>
    </row>
    <row r="106" spans="1:9" ht="135">
      <c r="A106" s="127" t="str">
        <f t="shared" si="4"/>
        <v>DefinitionsC20</v>
      </c>
      <c r="B106" s="127" t="s">
        <v>773</v>
      </c>
      <c r="C106" s="127" t="s">
        <v>996</v>
      </c>
      <c r="D106" s="251" t="s">
        <v>997</v>
      </c>
      <c r="E106" s="252" t="s">
        <v>998</v>
      </c>
      <c r="F106" s="260" t="s">
        <v>999</v>
      </c>
      <c r="G106" s="261" t="s">
        <v>1000</v>
      </c>
      <c r="H106" s="297" t="s">
        <v>1001</v>
      </c>
      <c r="I106" s="127" t="s">
        <v>19060</v>
      </c>
    </row>
    <row r="107" spans="1:9" ht="84">
      <c r="A107" s="127" t="str">
        <f>B107&amp;C107</f>
        <v>DefinitionsC21</v>
      </c>
      <c r="B107" s="127" t="s">
        <v>773</v>
      </c>
      <c r="C107" s="127" t="s">
        <v>1002</v>
      </c>
      <c r="D107" s="127" t="s">
        <v>1003</v>
      </c>
      <c r="E107" s="245" t="s">
        <v>1004</v>
      </c>
      <c r="F107" s="246" t="s">
        <v>1005</v>
      </c>
      <c r="G107" s="127" t="s">
        <v>1006</v>
      </c>
      <c r="H107" s="297" t="s">
        <v>1007</v>
      </c>
      <c r="I107" s="127" t="s">
        <v>19061</v>
      </c>
    </row>
    <row r="108" spans="1:9" ht="27">
      <c r="A108" s="127" t="str">
        <f t="shared" si="4"/>
        <v>DeclarationD2</v>
      </c>
      <c r="B108" s="127" t="s">
        <v>1008</v>
      </c>
      <c r="C108" s="127" t="s">
        <v>1009</v>
      </c>
      <c r="D108" s="251" t="s">
        <v>1010</v>
      </c>
      <c r="E108" s="251" t="s">
        <v>1011</v>
      </c>
      <c r="F108" s="259" t="s">
        <v>1012</v>
      </c>
      <c r="G108" s="264" t="s">
        <v>1013</v>
      </c>
      <c r="H108" s="297" t="s">
        <v>1014</v>
      </c>
      <c r="I108" s="189" t="s">
        <v>19063</v>
      </c>
    </row>
    <row r="109" spans="1:9" ht="27">
      <c r="A109" s="127" t="str">
        <f t="shared" si="4"/>
        <v>DeclarationF3</v>
      </c>
      <c r="B109" s="127" t="s">
        <v>1008</v>
      </c>
      <c r="C109" s="127" t="s">
        <v>1015</v>
      </c>
      <c r="D109" s="127" t="s">
        <v>1016</v>
      </c>
      <c r="E109" s="245" t="s">
        <v>1017</v>
      </c>
      <c r="F109" s="246" t="s">
        <v>1018</v>
      </c>
      <c r="G109" s="127" t="s">
        <v>1019</v>
      </c>
      <c r="H109" s="297" t="s">
        <v>1020</v>
      </c>
      <c r="I109" s="127" t="s">
        <v>19064</v>
      </c>
    </row>
    <row r="110" spans="1:9" ht="27">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3.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5">
      <c r="A115" s="127" t="str">
        <f t="shared" si="4"/>
        <v>DeclarationB8</v>
      </c>
      <c r="B115" s="127" t="s">
        <v>1008</v>
      </c>
      <c r="C115" s="127" t="s">
        <v>809</v>
      </c>
      <c r="D115" s="127" t="s">
        <v>1048</v>
      </c>
      <c r="E115" s="245" t="s">
        <v>1049</v>
      </c>
      <c r="F115" s="246" t="s">
        <v>1050</v>
      </c>
      <c r="G115" s="127" t="s">
        <v>1051</v>
      </c>
      <c r="H115" s="297" t="s">
        <v>1052</v>
      </c>
      <c r="I115" s="127" t="s">
        <v>19069</v>
      </c>
    </row>
    <row r="116" spans="1:9" ht="15.5">
      <c r="A116" s="127" t="str">
        <f t="shared" si="4"/>
        <v>DeclarationB9</v>
      </c>
      <c r="B116" s="127" t="s">
        <v>1008</v>
      </c>
      <c r="C116" s="127" t="s">
        <v>815</v>
      </c>
      <c r="D116" s="127" t="s">
        <v>1053</v>
      </c>
      <c r="E116" s="245" t="s">
        <v>1054</v>
      </c>
      <c r="F116" s="246" t="s">
        <v>1055</v>
      </c>
      <c r="G116" s="127" t="s">
        <v>1056</v>
      </c>
      <c r="H116" s="297" t="s">
        <v>1057</v>
      </c>
      <c r="I116" s="127" t="s">
        <v>19070</v>
      </c>
    </row>
    <row r="117" spans="1:9">
      <c r="A117" s="127" t="str">
        <f t="shared" si="4"/>
        <v>DeclarationB10</v>
      </c>
      <c r="B117" s="127" t="s">
        <v>1008</v>
      </c>
      <c r="C117" s="127" t="s">
        <v>821</v>
      </c>
      <c r="D117" s="127" t="s">
        <v>1058</v>
      </c>
      <c r="E117" s="245" t="s">
        <v>1059</v>
      </c>
      <c r="F117" s="246" t="s">
        <v>1060</v>
      </c>
      <c r="G117" s="127" t="s">
        <v>1061</v>
      </c>
      <c r="H117" s="297" t="s">
        <v>1062</v>
      </c>
      <c r="I117" s="127" t="s">
        <v>19071</v>
      </c>
    </row>
    <row r="118" spans="1:9" ht="27">
      <c r="A118" s="127" t="str">
        <f>B118&amp;C118</f>
        <v>DeclarationB10A</v>
      </c>
      <c r="B118" s="127" t="s">
        <v>1008</v>
      </c>
      <c r="C118" s="127" t="s">
        <v>1063</v>
      </c>
      <c r="D118" s="127" t="s">
        <v>1058</v>
      </c>
      <c r="E118" s="245" t="s">
        <v>1059</v>
      </c>
      <c r="F118" s="246" t="s">
        <v>1064</v>
      </c>
      <c r="G118" s="127" t="s">
        <v>1061</v>
      </c>
      <c r="H118" s="297" t="s">
        <v>1062</v>
      </c>
      <c r="I118" s="127" t="s">
        <v>19071</v>
      </c>
    </row>
    <row r="119" spans="1:9" ht="27">
      <c r="A119" s="127" t="str">
        <f>B119&amp;C119</f>
        <v>DeclarationB10C</v>
      </c>
      <c r="B119" s="127" t="s">
        <v>1008</v>
      </c>
      <c r="C119" s="127" t="s">
        <v>1065</v>
      </c>
      <c r="D119" s="127" t="s">
        <v>1066</v>
      </c>
      <c r="E119" s="245" t="s">
        <v>1067</v>
      </c>
      <c r="F119" s="246" t="s">
        <v>1068</v>
      </c>
      <c r="G119" s="127" t="s">
        <v>1069</v>
      </c>
      <c r="H119" s="297" t="s">
        <v>1070</v>
      </c>
      <c r="I119" s="127" t="s">
        <v>19072</v>
      </c>
    </row>
    <row r="120" spans="1:9" ht="27">
      <c r="A120" s="127" t="str">
        <f>B120&amp;C120</f>
        <v>DeclarationB10B</v>
      </c>
      <c r="B120" s="127" t="s">
        <v>1008</v>
      </c>
      <c r="C120" s="127" t="s">
        <v>1071</v>
      </c>
      <c r="D120" s="127" t="s">
        <v>1072</v>
      </c>
      <c r="E120" s="245" t="s">
        <v>1073</v>
      </c>
      <c r="F120" s="246" t="s">
        <v>1074</v>
      </c>
      <c r="G120" s="127" t="s">
        <v>1075</v>
      </c>
      <c r="H120" s="297" t="s">
        <v>1076</v>
      </c>
      <c r="I120" s="127" t="s">
        <v>19073</v>
      </c>
    </row>
    <row r="121" spans="1:9" ht="27">
      <c r="A121" s="127" t="str">
        <f>B121&amp;C121</f>
        <v>DeclarationD11</v>
      </c>
      <c r="B121" s="127" t="s">
        <v>1008</v>
      </c>
      <c r="C121" s="127" t="s">
        <v>1077</v>
      </c>
      <c r="D121" s="127" t="s">
        <v>1078</v>
      </c>
      <c r="E121" s="245" t="s">
        <v>1079</v>
      </c>
      <c r="F121" s="246" t="s">
        <v>1080</v>
      </c>
      <c r="G121" s="127" t="s">
        <v>1081</v>
      </c>
      <c r="H121" s="297" t="s">
        <v>1082</v>
      </c>
      <c r="I121" s="127" t="s">
        <v>19074</v>
      </c>
    </row>
    <row r="122" spans="1:9">
      <c r="A122" s="127" t="str">
        <f t="shared" si="4"/>
        <v>DeclarationB12</v>
      </c>
      <c r="B122" s="127" t="s">
        <v>1008</v>
      </c>
      <c r="C122" s="127" t="s">
        <v>832</v>
      </c>
      <c r="D122" s="127" t="s">
        <v>1083</v>
      </c>
      <c r="E122" s="245" t="s">
        <v>1084</v>
      </c>
      <c r="F122" s="246" t="s">
        <v>1085</v>
      </c>
      <c r="G122" s="127" t="s">
        <v>1086</v>
      </c>
      <c r="H122" s="297" t="s">
        <v>1087</v>
      </c>
      <c r="I122" s="127" t="s">
        <v>19075</v>
      </c>
    </row>
    <row r="123" spans="1:9">
      <c r="A123" s="127" t="str">
        <f t="shared" si="4"/>
        <v>DeclarationB13</v>
      </c>
      <c r="B123" s="127" t="s">
        <v>1008</v>
      </c>
      <c r="C123" s="127" t="s">
        <v>837</v>
      </c>
      <c r="D123" s="127" t="s">
        <v>1088</v>
      </c>
      <c r="E123" s="245" t="s">
        <v>1089</v>
      </c>
      <c r="F123" s="246" t="s">
        <v>1090</v>
      </c>
      <c r="G123" s="127" t="s">
        <v>1091</v>
      </c>
      <c r="H123" s="297" t="s">
        <v>1092</v>
      </c>
      <c r="I123" s="127" t="s">
        <v>19076</v>
      </c>
    </row>
    <row r="124" spans="1:9">
      <c r="A124" s="127" t="str">
        <f t="shared" si="4"/>
        <v>DeclarationB14</v>
      </c>
      <c r="B124" s="127" t="s">
        <v>1008</v>
      </c>
      <c r="C124" s="127" t="s">
        <v>843</v>
      </c>
      <c r="D124" s="127" t="s">
        <v>1093</v>
      </c>
      <c r="E124" s="245" t="s">
        <v>1094</v>
      </c>
      <c r="F124" s="246" t="s">
        <v>1095</v>
      </c>
      <c r="G124" s="127" t="s">
        <v>1096</v>
      </c>
      <c r="H124" s="297" t="s">
        <v>1097</v>
      </c>
      <c r="I124" s="127" t="s">
        <v>19077</v>
      </c>
    </row>
    <row r="125" spans="1:9">
      <c r="A125" s="127" t="str">
        <f t="shared" si="4"/>
        <v>DeclarationB15</v>
      </c>
      <c r="B125" s="127" t="s">
        <v>1008</v>
      </c>
      <c r="C125" s="127" t="s">
        <v>849</v>
      </c>
      <c r="D125" s="127" t="s">
        <v>1098</v>
      </c>
      <c r="E125" s="245" t="s">
        <v>1099</v>
      </c>
      <c r="F125" s="246" t="s">
        <v>1100</v>
      </c>
      <c r="G125" s="127" t="s">
        <v>1101</v>
      </c>
      <c r="H125" s="297" t="s">
        <v>1102</v>
      </c>
      <c r="I125" s="127" t="s">
        <v>19078</v>
      </c>
    </row>
    <row r="126" spans="1:9">
      <c r="A126" s="127" t="str">
        <f t="shared" si="4"/>
        <v>DeclarationB16</v>
      </c>
      <c r="B126" s="127" t="s">
        <v>1008</v>
      </c>
      <c r="C126" s="127" t="s">
        <v>855</v>
      </c>
      <c r="D126" s="127" t="s">
        <v>1103</v>
      </c>
      <c r="E126" s="245" t="s">
        <v>1104</v>
      </c>
      <c r="F126" s="246" t="s">
        <v>1105</v>
      </c>
      <c r="G126" s="127" t="s">
        <v>1106</v>
      </c>
      <c r="H126" s="297" t="s">
        <v>1107</v>
      </c>
      <c r="I126" s="127" t="s">
        <v>19079</v>
      </c>
    </row>
    <row r="127" spans="1:9">
      <c r="A127" s="127" t="str">
        <f t="shared" si="4"/>
        <v>DeclarationB17</v>
      </c>
      <c r="B127" s="127" t="s">
        <v>1008</v>
      </c>
      <c r="C127" s="127" t="s">
        <v>858</v>
      </c>
      <c r="D127" s="127" t="s">
        <v>1108</v>
      </c>
      <c r="E127" s="245" t="s">
        <v>1109</v>
      </c>
      <c r="F127" s="246" t="s">
        <v>1110</v>
      </c>
      <c r="G127" s="127" t="s">
        <v>1111</v>
      </c>
      <c r="H127" s="297" t="s">
        <v>1112</v>
      </c>
      <c r="I127" s="127" t="s">
        <v>19080</v>
      </c>
    </row>
    <row r="128" spans="1:9">
      <c r="A128" s="127" t="str">
        <f t="shared" si="4"/>
        <v>DeclarationB18</v>
      </c>
      <c r="B128" s="127" t="s">
        <v>1008</v>
      </c>
      <c r="C128" s="127" t="s">
        <v>864</v>
      </c>
      <c r="D128" s="127" t="s">
        <v>1113</v>
      </c>
      <c r="E128" s="245" t="s">
        <v>1114</v>
      </c>
      <c r="F128" s="246" t="s">
        <v>1115</v>
      </c>
      <c r="G128" s="127" t="s">
        <v>1116</v>
      </c>
      <c r="H128" s="297" t="s">
        <v>1117</v>
      </c>
      <c r="I128" s="127" t="s">
        <v>19081</v>
      </c>
    </row>
    <row r="129" spans="1:9">
      <c r="A129" s="127" t="str">
        <f t="shared" si="4"/>
        <v>DeclarationB19</v>
      </c>
      <c r="B129" s="127" t="s">
        <v>1008</v>
      </c>
      <c r="C129" s="127" t="s">
        <v>870</v>
      </c>
      <c r="D129" s="127" t="s">
        <v>1118</v>
      </c>
      <c r="E129" s="245" t="s">
        <v>1119</v>
      </c>
      <c r="F129" s="246" t="s">
        <v>1120</v>
      </c>
      <c r="G129" s="127" t="s">
        <v>1121</v>
      </c>
      <c r="H129" s="297" t="s">
        <v>1122</v>
      </c>
      <c r="I129" s="127" t="s">
        <v>19082</v>
      </c>
    </row>
    <row r="130" spans="1:9">
      <c r="A130" s="127" t="str">
        <f t="shared" si="4"/>
        <v>DeclarationB20</v>
      </c>
      <c r="B130" s="127" t="s">
        <v>1008</v>
      </c>
      <c r="C130" s="127" t="s">
        <v>876</v>
      </c>
      <c r="D130" s="127" t="s">
        <v>1123</v>
      </c>
      <c r="E130" s="245" t="s">
        <v>1124</v>
      </c>
      <c r="F130" s="246" t="s">
        <v>1125</v>
      </c>
      <c r="G130" s="127" t="s">
        <v>1126</v>
      </c>
      <c r="H130" s="297" t="s">
        <v>1127</v>
      </c>
      <c r="I130" s="127" t="s">
        <v>19083</v>
      </c>
    </row>
    <row r="131" spans="1:9">
      <c r="A131" s="127" t="str">
        <f t="shared" si="4"/>
        <v>DeclarationB21</v>
      </c>
      <c r="B131" s="127" t="s">
        <v>1008</v>
      </c>
      <c r="C131" s="127" t="s">
        <v>882</v>
      </c>
      <c r="D131" s="127" t="s">
        <v>1128</v>
      </c>
      <c r="E131" s="245" t="s">
        <v>1129</v>
      </c>
      <c r="F131" s="246" t="s">
        <v>1130</v>
      </c>
      <c r="G131" s="127" t="s">
        <v>1131</v>
      </c>
      <c r="H131" s="297" t="s">
        <v>1132</v>
      </c>
      <c r="I131" s="127" t="s">
        <v>19084</v>
      </c>
    </row>
    <row r="132" spans="1:9">
      <c r="A132" s="127" t="str">
        <f t="shared" si="4"/>
        <v>DeclarationB22</v>
      </c>
      <c r="B132" s="127" t="s">
        <v>1008</v>
      </c>
      <c r="C132" s="127" t="s">
        <v>1133</v>
      </c>
      <c r="D132" s="127" t="s">
        <v>1134</v>
      </c>
      <c r="E132" s="245" t="s">
        <v>1135</v>
      </c>
      <c r="F132" s="246" t="s">
        <v>1136</v>
      </c>
      <c r="G132" s="127" t="s">
        <v>1137</v>
      </c>
      <c r="H132" s="297" t="s">
        <v>1138</v>
      </c>
      <c r="I132" s="127" t="s">
        <v>19085</v>
      </c>
    </row>
    <row r="133" spans="1:9" ht="27">
      <c r="A133" s="127" t="str">
        <f t="shared" si="4"/>
        <v>DeclarationB24</v>
      </c>
      <c r="B133" s="127" t="s">
        <v>1008</v>
      </c>
      <c r="C133" s="127" t="s">
        <v>1139</v>
      </c>
      <c r="D133" s="127" t="s">
        <v>1140</v>
      </c>
      <c r="E133" s="245" t="s">
        <v>1141</v>
      </c>
      <c r="F133" s="246" t="s">
        <v>1142</v>
      </c>
      <c r="G133" s="127" t="s">
        <v>1143</v>
      </c>
      <c r="H133" s="297" t="s">
        <v>1144</v>
      </c>
      <c r="I133" s="127" t="s">
        <v>19086</v>
      </c>
    </row>
    <row r="134" spans="1:9" ht="51">
      <c r="A134" s="127" t="str">
        <f>B134&amp;C134</f>
        <v>DeclarationB25</v>
      </c>
      <c r="B134" s="127" t="s">
        <v>1008</v>
      </c>
      <c r="C134" s="127" t="s">
        <v>1145</v>
      </c>
      <c r="D134" s="127" t="s">
        <v>1146</v>
      </c>
      <c r="E134" s="245" t="s">
        <v>1147</v>
      </c>
      <c r="F134" s="291" t="s">
        <v>1148</v>
      </c>
      <c r="G134" s="127" t="s">
        <v>1149</v>
      </c>
      <c r="H134" s="297" t="s">
        <v>1150</v>
      </c>
      <c r="I134" s="127" t="s">
        <v>19087</v>
      </c>
    </row>
    <row r="135" spans="1:9" ht="27">
      <c r="A135" s="127" t="str">
        <f>B135&amp;C135</f>
        <v>DeclarationB31</v>
      </c>
      <c r="B135" s="127" t="s">
        <v>1008</v>
      </c>
      <c r="C135" s="127" t="s">
        <v>1151</v>
      </c>
      <c r="D135" s="127" t="s">
        <v>1152</v>
      </c>
      <c r="E135" s="127" t="s">
        <v>1153</v>
      </c>
      <c r="F135" s="291" t="s">
        <v>1154</v>
      </c>
      <c r="G135" s="127" t="s">
        <v>1155</v>
      </c>
      <c r="H135" s="297" t="s">
        <v>1156</v>
      </c>
      <c r="I135" s="127" t="s">
        <v>19088</v>
      </c>
    </row>
    <row r="136" spans="1:9" ht="67.5">
      <c r="A136" s="127" t="str">
        <f t="shared" si="4"/>
        <v>DeclarationB37</v>
      </c>
      <c r="B136" s="127" t="s">
        <v>1008</v>
      </c>
      <c r="C136" s="127" t="s">
        <v>1157</v>
      </c>
      <c r="D136" s="127" t="s">
        <v>1158</v>
      </c>
      <c r="E136" s="127" t="s">
        <v>1159</v>
      </c>
      <c r="F136" s="246" t="s">
        <v>1160</v>
      </c>
      <c r="G136" s="127" t="s">
        <v>1161</v>
      </c>
      <c r="H136" s="297" t="s">
        <v>1162</v>
      </c>
      <c r="I136" s="127" t="s">
        <v>19090</v>
      </c>
    </row>
    <row r="137" spans="1:9" ht="28">
      <c r="A137" s="127" t="str">
        <f t="shared" si="4"/>
        <v>DeclarationB43</v>
      </c>
      <c r="B137" s="127" t="s">
        <v>1008</v>
      </c>
      <c r="C137" s="127" t="s">
        <v>1163</v>
      </c>
      <c r="D137" s="127" t="s">
        <v>1164</v>
      </c>
      <c r="E137" s="245" t="s">
        <v>1165</v>
      </c>
      <c r="F137" s="246" t="s">
        <v>1166</v>
      </c>
      <c r="G137" s="127" t="s">
        <v>1167</v>
      </c>
      <c r="H137" s="297" t="s">
        <v>1168</v>
      </c>
      <c r="I137" s="127" t="s">
        <v>19091</v>
      </c>
    </row>
    <row r="138" spans="1:9" ht="28">
      <c r="A138" s="127" t="str">
        <f t="shared" si="4"/>
        <v>DeclarationB49</v>
      </c>
      <c r="B138" s="127" t="s">
        <v>1008</v>
      </c>
      <c r="C138" s="127" t="s">
        <v>1169</v>
      </c>
      <c r="D138" s="127" t="s">
        <v>1170</v>
      </c>
      <c r="E138" s="245" t="s">
        <v>1171</v>
      </c>
      <c r="F138" s="291" t="s">
        <v>1172</v>
      </c>
      <c r="G138" s="127" t="s">
        <v>1173</v>
      </c>
      <c r="H138" s="297" t="s">
        <v>1174</v>
      </c>
      <c r="I138" s="127" t="s">
        <v>19195</v>
      </c>
    </row>
    <row r="139" spans="1:9" ht="42">
      <c r="A139" s="127" t="str">
        <f t="shared" si="4"/>
        <v>DeclarationB55</v>
      </c>
      <c r="B139" s="127" t="s">
        <v>1008</v>
      </c>
      <c r="C139" s="127" t="s">
        <v>1175</v>
      </c>
      <c r="D139" s="127" t="s">
        <v>1176</v>
      </c>
      <c r="E139" s="249" t="s">
        <v>1177</v>
      </c>
      <c r="F139" s="246" t="s">
        <v>1178</v>
      </c>
      <c r="G139" s="127" t="s">
        <v>1179</v>
      </c>
      <c r="H139" s="297" t="s">
        <v>1180</v>
      </c>
      <c r="I139" s="127" t="s">
        <v>19196</v>
      </c>
    </row>
    <row r="140" spans="1:9" ht="54">
      <c r="A140" s="127" t="str">
        <f t="shared" si="4"/>
        <v>DeclarationB61</v>
      </c>
      <c r="B140" s="127" t="s">
        <v>1008</v>
      </c>
      <c r="C140" s="127" t="s">
        <v>1181</v>
      </c>
      <c r="D140" s="127" t="s">
        <v>1182</v>
      </c>
      <c r="E140" s="249" t="s">
        <v>1183</v>
      </c>
      <c r="F140" s="246" t="s">
        <v>1184</v>
      </c>
      <c r="G140" s="127" t="s">
        <v>1185</v>
      </c>
      <c r="H140" s="297" t="s">
        <v>1186</v>
      </c>
      <c r="I140" s="127" t="s">
        <v>19197</v>
      </c>
    </row>
    <row r="141" spans="1:9">
      <c r="A141" s="127" t="str">
        <f t="shared" si="4"/>
        <v>DeclarationB67</v>
      </c>
      <c r="B141" s="127" t="s">
        <v>1008</v>
      </c>
      <c r="C141" s="127" t="s">
        <v>1187</v>
      </c>
      <c r="D141" s="127" t="s">
        <v>1188</v>
      </c>
      <c r="E141" s="245" t="s">
        <v>1189</v>
      </c>
      <c r="F141" s="246" t="s">
        <v>1190</v>
      </c>
      <c r="G141" s="127" t="s">
        <v>1191</v>
      </c>
      <c r="H141" s="297" t="s">
        <v>1192</v>
      </c>
      <c r="I141" s="127" t="s">
        <v>19101</v>
      </c>
    </row>
    <row r="142" spans="1:9" ht="27">
      <c r="A142" s="127" t="str">
        <f t="shared" si="4"/>
        <v>DeclarationB69</v>
      </c>
      <c r="B142" s="127" t="s">
        <v>1008</v>
      </c>
      <c r="C142" s="127" t="s">
        <v>1193</v>
      </c>
      <c r="D142" s="127" t="s">
        <v>1194</v>
      </c>
      <c r="E142" s="245" t="s">
        <v>12697</v>
      </c>
      <c r="F142" s="291" t="s">
        <v>1195</v>
      </c>
      <c r="G142" s="127" t="s">
        <v>1196</v>
      </c>
      <c r="H142" s="297" t="s">
        <v>1197</v>
      </c>
      <c r="I142" s="127" t="s">
        <v>19095</v>
      </c>
    </row>
    <row r="143" spans="1:9" ht="54">
      <c r="A143" s="127" t="str">
        <f t="shared" si="4"/>
        <v>DeclarationB71</v>
      </c>
      <c r="B143" s="127" t="s">
        <v>1008</v>
      </c>
      <c r="C143" s="127" t="s">
        <v>1198</v>
      </c>
      <c r="D143" s="127" t="s">
        <v>1199</v>
      </c>
      <c r="E143" s="245" t="s">
        <v>12698</v>
      </c>
      <c r="F143" s="246" t="s">
        <v>1200</v>
      </c>
      <c r="G143" s="127" t="s">
        <v>1201</v>
      </c>
      <c r="H143" s="297" t="s">
        <v>1202</v>
      </c>
      <c r="I143" s="127" t="s">
        <v>19096</v>
      </c>
    </row>
    <row r="144" spans="1:9" ht="52">
      <c r="A144" s="127" t="str">
        <f t="shared" ref="A144:A177" si="6">B144&amp;C144</f>
        <v>Declaration</v>
      </c>
      <c r="B144" s="127" t="s">
        <v>1008</v>
      </c>
      <c r="D144" s="127" t="s">
        <v>1203</v>
      </c>
      <c r="E144" s="245" t="s">
        <v>1204</v>
      </c>
      <c r="F144" s="266" t="s">
        <v>1205</v>
      </c>
      <c r="G144" s="127" t="s">
        <v>1206</v>
      </c>
      <c r="H144" s="297" t="s">
        <v>1207</v>
      </c>
      <c r="I144" s="127"/>
    </row>
    <row r="145" spans="1:9" ht="81">
      <c r="A145" s="127" t="str">
        <f t="shared" si="6"/>
        <v>DeclarationB73</v>
      </c>
      <c r="B145" s="127" t="s">
        <v>1008</v>
      </c>
      <c r="C145" s="127" t="s">
        <v>1208</v>
      </c>
      <c r="D145" s="127" t="s">
        <v>1209</v>
      </c>
      <c r="E145" s="249" t="s">
        <v>1210</v>
      </c>
      <c r="F145" s="246" t="s">
        <v>1211</v>
      </c>
      <c r="G145" s="127" t="s">
        <v>1212</v>
      </c>
      <c r="H145" s="297" t="s">
        <v>1213</v>
      </c>
      <c r="I145" s="127" t="s">
        <v>19097</v>
      </c>
    </row>
    <row r="146" spans="1:9" ht="27">
      <c r="A146" s="127" t="str">
        <f t="shared" si="6"/>
        <v>DeclarationB77</v>
      </c>
      <c r="B146" s="127" t="s">
        <v>1008</v>
      </c>
      <c r="C146" s="127" t="s">
        <v>1214</v>
      </c>
      <c r="D146" s="127" t="s">
        <v>1215</v>
      </c>
      <c r="E146" s="245" t="s">
        <v>12699</v>
      </c>
      <c r="F146" s="246" t="s">
        <v>1216</v>
      </c>
      <c r="G146" s="127" t="s">
        <v>1217</v>
      </c>
      <c r="H146" s="303" t="s">
        <v>1218</v>
      </c>
      <c r="I146" s="127" t="s">
        <v>19089</v>
      </c>
    </row>
    <row r="147" spans="1:9" ht="42">
      <c r="A147" s="127" t="str">
        <f t="shared" si="6"/>
        <v>DeclarationB79</v>
      </c>
      <c r="B147" s="127" t="s">
        <v>1008</v>
      </c>
      <c r="C147" s="127" t="s">
        <v>1219</v>
      </c>
      <c r="D147" s="127" t="s">
        <v>1220</v>
      </c>
      <c r="E147" s="249" t="s">
        <v>1221</v>
      </c>
      <c r="F147" s="291" t="s">
        <v>1222</v>
      </c>
      <c r="G147" s="127" t="s">
        <v>1223</v>
      </c>
      <c r="H147" s="297" t="s">
        <v>1224</v>
      </c>
      <c r="I147" s="127" t="s">
        <v>19094</v>
      </c>
    </row>
    <row r="148" spans="1:9" ht="42">
      <c r="A148" s="127" t="str">
        <f t="shared" si="6"/>
        <v>DeclarationB81</v>
      </c>
      <c r="B148" s="127" t="s">
        <v>1008</v>
      </c>
      <c r="C148" s="127" t="s">
        <v>1225</v>
      </c>
      <c r="D148" s="127" t="s">
        <v>1226</v>
      </c>
      <c r="E148" s="245" t="s">
        <v>12700</v>
      </c>
      <c r="F148" s="246" t="s">
        <v>1227</v>
      </c>
      <c r="G148" s="127" t="s">
        <v>1228</v>
      </c>
      <c r="H148" s="297" t="s">
        <v>1229</v>
      </c>
      <c r="I148" s="127" t="s">
        <v>19093</v>
      </c>
    </row>
    <row r="149" spans="1:9" ht="27">
      <c r="A149" s="127" t="str">
        <f t="shared" si="6"/>
        <v>DeclarationB83</v>
      </c>
      <c r="B149" s="127" t="s">
        <v>1008</v>
      </c>
      <c r="C149" s="127" t="s">
        <v>1230</v>
      </c>
      <c r="D149" s="127" t="s">
        <v>1231</v>
      </c>
      <c r="E149" s="245" t="s">
        <v>1232</v>
      </c>
      <c r="F149" s="246" t="s">
        <v>1233</v>
      </c>
      <c r="G149" s="127" t="s">
        <v>1234</v>
      </c>
      <c r="H149" s="303" t="s">
        <v>1235</v>
      </c>
      <c r="I149" s="127" t="s">
        <v>19092</v>
      </c>
    </row>
    <row r="150" spans="1:9">
      <c r="A150" s="127" t="str">
        <f t="shared" si="6"/>
        <v>DeclarationD25</v>
      </c>
      <c r="B150" s="127" t="s">
        <v>1008</v>
      </c>
      <c r="C150" s="127" t="s">
        <v>1236</v>
      </c>
      <c r="D150" s="127" t="s">
        <v>1237</v>
      </c>
      <c r="E150" s="245" t="s">
        <v>1238</v>
      </c>
      <c r="F150" s="246" t="s">
        <v>1238</v>
      </c>
      <c r="G150" s="127" t="s">
        <v>1239</v>
      </c>
      <c r="H150" s="297" t="s">
        <v>1240</v>
      </c>
      <c r="I150" s="127" t="s">
        <v>19102</v>
      </c>
    </row>
    <row r="151" spans="1:9">
      <c r="A151" s="127" t="str">
        <f t="shared" si="6"/>
        <v>DeclarationB68</v>
      </c>
      <c r="B151" s="127" t="s">
        <v>1008</v>
      </c>
      <c r="C151" s="127" t="s">
        <v>1241</v>
      </c>
      <c r="D151" s="127" t="s">
        <v>1242</v>
      </c>
      <c r="E151" s="245" t="s">
        <v>1243</v>
      </c>
      <c r="F151" s="246" t="s">
        <v>1244</v>
      </c>
      <c r="G151" s="127" t="s">
        <v>1245</v>
      </c>
      <c r="H151" s="297" t="s">
        <v>1242</v>
      </c>
      <c r="I151" s="127" t="s">
        <v>19103</v>
      </c>
    </row>
    <row r="152" spans="1:9">
      <c r="A152" s="127" t="str">
        <f t="shared" si="6"/>
        <v>DeclarationG25</v>
      </c>
      <c r="B152" s="127" t="s">
        <v>1008</v>
      </c>
      <c r="C152" s="127" t="s">
        <v>1246</v>
      </c>
      <c r="D152" s="127" t="s">
        <v>1247</v>
      </c>
      <c r="E152" s="245" t="s">
        <v>1248</v>
      </c>
      <c r="F152" s="246" t="s">
        <v>1249</v>
      </c>
      <c r="G152" s="127" t="s">
        <v>1250</v>
      </c>
      <c r="H152" s="297" t="s">
        <v>1251</v>
      </c>
      <c r="I152" s="189" t="s">
        <v>19104</v>
      </c>
    </row>
    <row r="153" spans="1:9">
      <c r="A153" s="127" t="str">
        <f t="shared" si="6"/>
        <v>DeclarationB26</v>
      </c>
      <c r="B153" s="127" t="s">
        <v>1008</v>
      </c>
      <c r="C153" s="127" t="s">
        <v>1252</v>
      </c>
      <c r="D153" s="127" t="s">
        <v>43</v>
      </c>
      <c r="E153" s="245" t="s">
        <v>1253</v>
      </c>
      <c r="F153" s="246" t="s">
        <v>1254</v>
      </c>
      <c r="G153" s="127" t="s">
        <v>1255</v>
      </c>
      <c r="H153" s="297" t="s">
        <v>43</v>
      </c>
      <c r="I153" s="189" t="s">
        <v>43</v>
      </c>
    </row>
    <row r="154" spans="1:9">
      <c r="A154" s="127" t="str">
        <f t="shared" si="6"/>
        <v>DeclarationB27</v>
      </c>
      <c r="B154" s="127" t="s">
        <v>1008</v>
      </c>
      <c r="C154" s="127" t="s">
        <v>1256</v>
      </c>
      <c r="D154" s="127" t="s">
        <v>44</v>
      </c>
      <c r="E154" s="245" t="s">
        <v>12673</v>
      </c>
      <c r="F154" s="267" t="s">
        <v>1257</v>
      </c>
      <c r="G154" t="s">
        <v>12672</v>
      </c>
      <c r="H154" s="297" t="s">
        <v>44</v>
      </c>
      <c r="I154" s="189" t="s">
        <v>19105</v>
      </c>
    </row>
    <row r="155" spans="1:9">
      <c r="A155" s="127" t="str">
        <f t="shared" si="6"/>
        <v>DeclarationB28</v>
      </c>
      <c r="B155" s="127" t="s">
        <v>1008</v>
      </c>
      <c r="C155" s="127" t="s">
        <v>1258</v>
      </c>
      <c r="G155"/>
      <c r="H155" s="297"/>
    </row>
    <row r="156" spans="1:9">
      <c r="A156" s="127" t="str">
        <f t="shared" si="6"/>
        <v>DeclarationB29</v>
      </c>
      <c r="B156" s="127" t="s">
        <v>1008</v>
      </c>
      <c r="C156" s="127" t="s">
        <v>1259</v>
      </c>
      <c r="G156"/>
      <c r="H156" s="297"/>
    </row>
    <row r="157" spans="1:9">
      <c r="A157" s="127" t="str">
        <f t="shared" si="6"/>
        <v>DeclarationB32</v>
      </c>
      <c r="B157" s="127" t="s">
        <v>1008</v>
      </c>
      <c r="C157" s="127" t="s">
        <v>1260</v>
      </c>
      <c r="D157" s="127" t="s">
        <v>43</v>
      </c>
      <c r="E157" s="245" t="s">
        <v>1253</v>
      </c>
      <c r="F157" s="246" t="s">
        <v>1254</v>
      </c>
      <c r="G157" s="127" t="s">
        <v>1255</v>
      </c>
      <c r="H157" s="297" t="s">
        <v>43</v>
      </c>
      <c r="I157" s="189" t="s">
        <v>43</v>
      </c>
    </row>
    <row r="158" spans="1:9">
      <c r="A158" s="127" t="str">
        <f t="shared" si="6"/>
        <v>DeclarationB33</v>
      </c>
      <c r="B158" s="127" t="s">
        <v>1008</v>
      </c>
      <c r="C158" s="127" t="s">
        <v>1261</v>
      </c>
      <c r="D158" s="127" t="s">
        <v>44</v>
      </c>
      <c r="E158" s="245" t="s">
        <v>12673</v>
      </c>
      <c r="F158" s="267" t="s">
        <v>1257</v>
      </c>
      <c r="G158" t="s">
        <v>12672</v>
      </c>
      <c r="H158" s="297" t="s">
        <v>44</v>
      </c>
      <c r="I158" s="189" t="s">
        <v>19105</v>
      </c>
    </row>
    <row r="159" spans="1:9">
      <c r="A159" s="127" t="str">
        <f t="shared" si="6"/>
        <v>DeclarationB34</v>
      </c>
      <c r="B159" s="127" t="s">
        <v>1008</v>
      </c>
      <c r="C159" s="127" t="s">
        <v>1262</v>
      </c>
      <c r="G159"/>
      <c r="H159" s="297"/>
    </row>
    <row r="160" spans="1:9">
      <c r="A160" s="127" t="str">
        <f t="shared" si="6"/>
        <v>DeclarationB35</v>
      </c>
      <c r="B160" s="127" t="s">
        <v>1008</v>
      </c>
      <c r="C160" s="127" t="s">
        <v>1263</v>
      </c>
      <c r="G160"/>
      <c r="H160" s="297"/>
    </row>
    <row r="161" spans="1:9">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c r="A162" s="127" t="str">
        <f t="shared" si="7"/>
        <v>DeclarationB39</v>
      </c>
      <c r="B162" s="127" t="s">
        <v>1008</v>
      </c>
      <c r="C162" s="127" t="s">
        <v>1265</v>
      </c>
      <c r="D162" s="127" t="s">
        <v>44</v>
      </c>
      <c r="E162" s="245" t="s">
        <v>12673</v>
      </c>
      <c r="F162" s="267" t="s">
        <v>1257</v>
      </c>
      <c r="G162" t="s">
        <v>12672</v>
      </c>
      <c r="H162" s="297" t="s">
        <v>44</v>
      </c>
      <c r="I162" s="189" t="s">
        <v>19105</v>
      </c>
    </row>
    <row r="163" spans="1:9">
      <c r="A163" s="127" t="str">
        <f t="shared" si="7"/>
        <v>DeclarationB40</v>
      </c>
      <c r="B163" s="127" t="s">
        <v>1008</v>
      </c>
      <c r="C163" s="127" t="s">
        <v>1266</v>
      </c>
      <c r="G163"/>
      <c r="H163" s="297"/>
    </row>
    <row r="164" spans="1:9">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c r="A166" s="127" t="str">
        <f t="shared" si="6"/>
        <v>DeclarationB86</v>
      </c>
      <c r="B166" s="127" t="s">
        <v>1008</v>
      </c>
      <c r="C166" s="127" t="s">
        <v>1274</v>
      </c>
      <c r="D166" s="127" t="s">
        <v>25</v>
      </c>
      <c r="E166" s="245" t="s">
        <v>1275</v>
      </c>
      <c r="F166" s="246" t="s">
        <v>1276</v>
      </c>
      <c r="G166" s="127" t="s">
        <v>1277</v>
      </c>
      <c r="H166" s="297" t="s">
        <v>1278</v>
      </c>
      <c r="I166" s="189" t="s">
        <v>19107</v>
      </c>
    </row>
    <row r="167" spans="1:9">
      <c r="A167" s="127" t="str">
        <f t="shared" si="6"/>
        <v>DeclarationB87</v>
      </c>
      <c r="B167" s="127" t="s">
        <v>1008</v>
      </c>
      <c r="C167" s="127" t="s">
        <v>1279</v>
      </c>
      <c r="D167" s="127" t="s">
        <v>22</v>
      </c>
      <c r="E167" s="245" t="s">
        <v>1280</v>
      </c>
      <c r="F167" s="246" t="s">
        <v>1281</v>
      </c>
      <c r="G167" s="127" t="s">
        <v>1282</v>
      </c>
      <c r="H167" s="297" t="s">
        <v>22</v>
      </c>
      <c r="I167" s="189" t="s">
        <v>19108</v>
      </c>
    </row>
    <row r="168" spans="1:9">
      <c r="A168" s="127" t="str">
        <f t="shared" si="6"/>
        <v>DeclarationB88</v>
      </c>
      <c r="B168" s="127" t="s">
        <v>1008</v>
      </c>
      <c r="C168" s="127" t="s">
        <v>1283</v>
      </c>
      <c r="D168" s="127" t="s">
        <v>26</v>
      </c>
      <c r="E168" s="245" t="s">
        <v>1284</v>
      </c>
      <c r="F168" s="246" t="s">
        <v>1285</v>
      </c>
      <c r="G168" s="127" t="s">
        <v>1286</v>
      </c>
      <c r="H168" s="297" t="s">
        <v>1287</v>
      </c>
      <c r="I168" s="189" t="s">
        <v>19109</v>
      </c>
    </row>
    <row r="169" spans="1:9" ht="13.5">
      <c r="A169" s="127" t="str">
        <f t="shared" si="6"/>
        <v>DeclarationB89</v>
      </c>
      <c r="B169" s="127" t="s">
        <v>1008</v>
      </c>
      <c r="C169" s="127" t="s">
        <v>1288</v>
      </c>
      <c r="D169" s="268">
        <v>1</v>
      </c>
      <c r="E169" s="268">
        <v>1</v>
      </c>
      <c r="F169" s="269">
        <v>1</v>
      </c>
      <c r="G169" s="268">
        <v>1</v>
      </c>
      <c r="H169" s="297" t="s">
        <v>1289</v>
      </c>
      <c r="I169" s="313">
        <v>1</v>
      </c>
    </row>
    <row r="170" spans="1:9">
      <c r="A170" s="127" t="str">
        <f t="shared" si="6"/>
        <v>DeclarationB90</v>
      </c>
      <c r="B170" s="127" t="s">
        <v>1008</v>
      </c>
      <c r="C170" s="127" t="s">
        <v>1290</v>
      </c>
      <c r="D170" s="270" t="s">
        <v>29</v>
      </c>
      <c r="E170" s="271" t="s">
        <v>1291</v>
      </c>
      <c r="F170" s="295" t="s">
        <v>1292</v>
      </c>
      <c r="G170" s="272" t="s">
        <v>1293</v>
      </c>
      <c r="H170" s="299" t="s">
        <v>1294</v>
      </c>
      <c r="I170" s="189" t="s">
        <v>19110</v>
      </c>
    </row>
    <row r="171" spans="1:9">
      <c r="A171" s="127" t="str">
        <f t="shared" si="6"/>
        <v>DeclarationB91</v>
      </c>
      <c r="B171" s="127" t="s">
        <v>1008</v>
      </c>
      <c r="C171" s="127" t="s">
        <v>1295</v>
      </c>
      <c r="D171" s="270" t="s">
        <v>30</v>
      </c>
      <c r="E171" s="271" t="s">
        <v>1296</v>
      </c>
      <c r="F171" s="295" t="s">
        <v>1297</v>
      </c>
      <c r="G171" s="272" t="s">
        <v>1298</v>
      </c>
      <c r="H171" s="299" t="s">
        <v>1299</v>
      </c>
      <c r="I171" s="189" t="s">
        <v>19111</v>
      </c>
    </row>
    <row r="172" spans="1:9">
      <c r="A172" s="127" t="str">
        <f t="shared" si="6"/>
        <v>DeclarationB92</v>
      </c>
      <c r="B172" s="127" t="s">
        <v>1008</v>
      </c>
      <c r="C172" s="127" t="s">
        <v>1300</v>
      </c>
      <c r="D172" s="270" t="s">
        <v>31</v>
      </c>
      <c r="E172" s="271" t="s">
        <v>1301</v>
      </c>
      <c r="F172" s="295" t="s">
        <v>1302</v>
      </c>
      <c r="G172" s="272" t="s">
        <v>1303</v>
      </c>
      <c r="H172" s="299" t="s">
        <v>1304</v>
      </c>
      <c r="I172" s="189" t="s">
        <v>19112</v>
      </c>
    </row>
    <row r="173" spans="1:9">
      <c r="A173" s="127" t="str">
        <f t="shared" si="6"/>
        <v>DeclarationB93</v>
      </c>
      <c r="B173" s="127" t="s">
        <v>1008</v>
      </c>
      <c r="C173" s="127" t="s">
        <v>1305</v>
      </c>
      <c r="D173" s="270" t="s">
        <v>32</v>
      </c>
      <c r="E173" s="271" t="s">
        <v>1306</v>
      </c>
      <c r="F173" s="295" t="s">
        <v>1307</v>
      </c>
      <c r="G173" s="272" t="s">
        <v>1308</v>
      </c>
      <c r="H173" s="299" t="s">
        <v>1309</v>
      </c>
      <c r="I173" s="189" t="s">
        <v>19113</v>
      </c>
    </row>
    <row r="174" spans="1:9">
      <c r="A174" s="127" t="str">
        <f t="shared" si="6"/>
        <v>DeclarationB94</v>
      </c>
      <c r="B174" s="127" t="s">
        <v>1008</v>
      </c>
      <c r="C174" s="127" t="s">
        <v>1310</v>
      </c>
      <c r="D174" s="127" t="s">
        <v>33</v>
      </c>
      <c r="E174" s="245" t="s">
        <v>1311</v>
      </c>
      <c r="F174" s="246" t="s">
        <v>1312</v>
      </c>
      <c r="G174" s="127" t="s">
        <v>1313</v>
      </c>
      <c r="H174" s="297" t="s">
        <v>1314</v>
      </c>
      <c r="I174" s="189" t="s">
        <v>19114</v>
      </c>
    </row>
    <row r="175" spans="1:9" ht="27">
      <c r="A175" s="127" t="str">
        <f t="shared" si="6"/>
        <v>DeclarationB95</v>
      </c>
      <c r="B175" s="127" t="s">
        <v>1008</v>
      </c>
      <c r="C175" s="127" t="s">
        <v>1315</v>
      </c>
      <c r="D175" s="273" t="s">
        <v>1316</v>
      </c>
      <c r="E175" s="274" t="s">
        <v>1317</v>
      </c>
      <c r="F175" s="291" t="s">
        <v>1318</v>
      </c>
      <c r="G175" s="275" t="s">
        <v>1319</v>
      </c>
      <c r="H175" s="297" t="s">
        <v>1320</v>
      </c>
      <c r="I175" s="127" t="s">
        <v>19116</v>
      </c>
    </row>
    <row r="176" spans="1:9" ht="27">
      <c r="A176" s="127" t="str">
        <f t="shared" si="6"/>
        <v>DeclarationB96</v>
      </c>
      <c r="B176" s="127" t="s">
        <v>1008</v>
      </c>
      <c r="C176" s="127" t="s">
        <v>1321</v>
      </c>
      <c r="D176" s="273" t="s">
        <v>1322</v>
      </c>
      <c r="E176" s="265" t="s">
        <v>1323</v>
      </c>
      <c r="F176" s="291" t="s">
        <v>1324</v>
      </c>
      <c r="G176" s="276" t="s">
        <v>1325</v>
      </c>
      <c r="H176" s="297" t="s">
        <v>1326</v>
      </c>
      <c r="I176" s="127" t="s">
        <v>19115</v>
      </c>
    </row>
    <row r="177" spans="1:9">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7">
      <c r="A179" s="127" t="str">
        <f t="shared" si="8"/>
        <v>Smelter Look-upA4</v>
      </c>
      <c r="B179" s="127" t="s">
        <v>1329</v>
      </c>
      <c r="C179" s="127" t="s">
        <v>1335</v>
      </c>
      <c r="D179" s="127" t="s">
        <v>1336</v>
      </c>
      <c r="E179" s="278"/>
      <c r="F179" s="246" t="s">
        <v>1337</v>
      </c>
      <c r="G179" s="127" t="s">
        <v>1338</v>
      </c>
      <c r="H179" s="297" t="s">
        <v>1339</v>
      </c>
      <c r="I179" s="189" t="s">
        <v>19118</v>
      </c>
    </row>
    <row r="180" spans="1:9" ht="27">
      <c r="A180" s="127" t="str">
        <f t="shared" si="8"/>
        <v>Smelter Look-upB4</v>
      </c>
      <c r="B180" s="127" t="s">
        <v>1329</v>
      </c>
      <c r="C180" s="127" t="s">
        <v>785</v>
      </c>
      <c r="D180" s="127" t="s">
        <v>1340</v>
      </c>
      <c r="E180" s="294" t="s">
        <v>1341</v>
      </c>
      <c r="F180" s="291" t="s">
        <v>1342</v>
      </c>
      <c r="G180" s="127" t="s">
        <v>1343</v>
      </c>
      <c r="H180" s="297" t="s">
        <v>1344</v>
      </c>
      <c r="I180" s="189" t="s">
        <v>19119</v>
      </c>
    </row>
    <row r="181" spans="1:9" ht="27">
      <c r="A181" s="127" t="str">
        <f t="shared" si="8"/>
        <v>Smelter Look-up</v>
      </c>
      <c r="B181" s="127" t="s">
        <v>1329</v>
      </c>
      <c r="D181" s="127" t="s">
        <v>1345</v>
      </c>
      <c r="E181" s="278"/>
      <c r="F181" s="246" t="s">
        <v>1346</v>
      </c>
      <c r="G181" s="127" t="s">
        <v>1347</v>
      </c>
      <c r="H181" s="297" t="s">
        <v>1348</v>
      </c>
      <c r="I181" s="189" t="s">
        <v>19120</v>
      </c>
    </row>
    <row r="182" spans="1:9" ht="27">
      <c r="A182" s="127" t="str">
        <f t="shared" si="8"/>
        <v>Smelter Look-upC4</v>
      </c>
      <c r="B182" s="127" t="s">
        <v>1329</v>
      </c>
      <c r="C182" s="127" t="s">
        <v>900</v>
      </c>
      <c r="D182" s="127" t="s">
        <v>1349</v>
      </c>
      <c r="E182" s="278" t="s">
        <v>1350</v>
      </c>
      <c r="F182" s="246" t="s">
        <v>1351</v>
      </c>
      <c r="G182" s="127" t="s">
        <v>1352</v>
      </c>
      <c r="H182" s="297" t="s">
        <v>1353</v>
      </c>
      <c r="I182" s="189" t="s">
        <v>19121</v>
      </c>
    </row>
    <row r="183" spans="1:9" ht="27">
      <c r="A183" s="127" t="str">
        <f t="shared" si="8"/>
        <v>Smelter Look-upD4</v>
      </c>
      <c r="B183" s="127" t="s">
        <v>1329</v>
      </c>
      <c r="C183" s="127" t="s">
        <v>1354</v>
      </c>
      <c r="D183" s="127" t="s">
        <v>1355</v>
      </c>
      <c r="E183" s="278"/>
      <c r="F183" s="246" t="s">
        <v>1356</v>
      </c>
      <c r="G183" s="127" t="s">
        <v>1357</v>
      </c>
      <c r="H183" s="297" t="s">
        <v>1358</v>
      </c>
      <c r="I183" s="189" t="s">
        <v>19122</v>
      </c>
    </row>
    <row r="184" spans="1:9" ht="27">
      <c r="A184" s="127" t="str">
        <f t="shared" si="8"/>
        <v>Smelter Look-upE4</v>
      </c>
      <c r="B184" s="127" t="s">
        <v>1329</v>
      </c>
      <c r="C184" s="127" t="s">
        <v>1359</v>
      </c>
      <c r="D184" s="127" t="s">
        <v>1360</v>
      </c>
      <c r="E184" s="294" t="s">
        <v>1361</v>
      </c>
      <c r="F184" s="291" t="s">
        <v>1362</v>
      </c>
      <c r="G184" s="127" t="s">
        <v>1363</v>
      </c>
      <c r="H184" s="297" t="s">
        <v>1364</v>
      </c>
      <c r="I184" s="189" t="s">
        <v>19123</v>
      </c>
    </row>
    <row r="185" spans="1:9" ht="27">
      <c r="A185" s="127" t="str">
        <f t="shared" si="8"/>
        <v>Smelter Look-upF4</v>
      </c>
      <c r="B185" s="127" t="s">
        <v>1329</v>
      </c>
      <c r="C185" s="127" t="s">
        <v>1365</v>
      </c>
      <c r="D185" s="127" t="s">
        <v>1366</v>
      </c>
      <c r="E185" s="245" t="s">
        <v>1367</v>
      </c>
      <c r="F185" s="246" t="s">
        <v>1368</v>
      </c>
      <c r="G185" s="127" t="s">
        <v>1369</v>
      </c>
      <c r="H185" s="297" t="s">
        <v>1370</v>
      </c>
      <c r="I185" s="189" t="s">
        <v>19124</v>
      </c>
    </row>
    <row r="186" spans="1:9" ht="27">
      <c r="A186" s="127" t="str">
        <f t="shared" si="8"/>
        <v>Smelter Look-upG4</v>
      </c>
      <c r="B186" s="127" t="s">
        <v>1329</v>
      </c>
      <c r="C186" s="127" t="s">
        <v>1371</v>
      </c>
      <c r="D186" s="127" t="s">
        <v>1372</v>
      </c>
      <c r="E186" s="245" t="s">
        <v>1373</v>
      </c>
      <c r="F186" s="246" t="s">
        <v>1374</v>
      </c>
      <c r="G186" s="127" t="s">
        <v>1375</v>
      </c>
      <c r="H186" s="297" t="s">
        <v>1376</v>
      </c>
      <c r="I186" s="189" t="s">
        <v>19125</v>
      </c>
    </row>
    <row r="187" spans="1:9" ht="27">
      <c r="A187" s="127" t="str">
        <f t="shared" si="8"/>
        <v>Smelter Look-upH4</v>
      </c>
      <c r="B187" s="127" t="s">
        <v>1329</v>
      </c>
      <c r="C187" s="127" t="s">
        <v>1377</v>
      </c>
      <c r="D187" s="127" t="s">
        <v>1378</v>
      </c>
      <c r="E187" s="245" t="s">
        <v>1379</v>
      </c>
      <c r="F187" s="246" t="s">
        <v>1380</v>
      </c>
      <c r="G187" s="127" t="s">
        <v>1381</v>
      </c>
      <c r="H187" s="297" t="s">
        <v>1382</v>
      </c>
      <c r="I187" s="189" t="s">
        <v>19126</v>
      </c>
    </row>
    <row r="188" spans="1:9" ht="27">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6">
      <c r="A192" s="127" t="str">
        <f t="shared" si="8"/>
        <v>Smelter ListD4</v>
      </c>
      <c r="B192" s="127" t="s">
        <v>1389</v>
      </c>
      <c r="C192" s="127" t="s">
        <v>1354</v>
      </c>
      <c r="D192" s="279" t="s">
        <v>1400</v>
      </c>
      <c r="E192" s="294" t="s">
        <v>1401</v>
      </c>
      <c r="F192" s="291" t="s">
        <v>1402</v>
      </c>
      <c r="G192" s="279" t="s">
        <v>1403</v>
      </c>
      <c r="H192" s="297" t="s">
        <v>1404</v>
      </c>
      <c r="I192" s="189" t="s">
        <v>19130</v>
      </c>
    </row>
    <row r="193" spans="1:9" ht="15.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8">
      <c r="A200" s="127" t="str">
        <f t="shared" si="8"/>
        <v>Smelter ListN4</v>
      </c>
      <c r="B200" s="127" t="s">
        <v>1389</v>
      </c>
      <c r="C200" s="127" t="s">
        <v>1429</v>
      </c>
      <c r="D200" s="127" t="s">
        <v>1430</v>
      </c>
      <c r="E200" s="245" t="s">
        <v>1431</v>
      </c>
      <c r="F200" s="246" t="s">
        <v>1432</v>
      </c>
      <c r="G200" s="127" t="s">
        <v>1433</v>
      </c>
      <c r="H200" s="297" t="s">
        <v>1434</v>
      </c>
      <c r="I200" s="127" t="s">
        <v>19135</v>
      </c>
    </row>
    <row r="201" spans="1:9" ht="28">
      <c r="A201" s="127" t="str">
        <f t="shared" si="8"/>
        <v>Smelter ListO4</v>
      </c>
      <c r="B201" s="127" t="s">
        <v>1389</v>
      </c>
      <c r="C201" s="127" t="s">
        <v>1435</v>
      </c>
      <c r="D201" s="127" t="s">
        <v>1436</v>
      </c>
      <c r="E201" s="245" t="s">
        <v>1437</v>
      </c>
      <c r="F201" s="246" t="s">
        <v>1438</v>
      </c>
      <c r="G201" s="127" t="s">
        <v>1439</v>
      </c>
      <c r="H201" s="297" t="s">
        <v>1440</v>
      </c>
      <c r="I201" s="127" t="s">
        <v>19136</v>
      </c>
    </row>
    <row r="202" spans="1:9" ht="27">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7">
      <c r="A204" s="127" t="str">
        <f t="shared" si="8"/>
        <v>Smelter ListJ2</v>
      </c>
      <c r="B204" s="127" t="s">
        <v>1389</v>
      </c>
      <c r="C204" s="127" t="s">
        <v>1448</v>
      </c>
      <c r="D204" s="127" t="s">
        <v>1449</v>
      </c>
      <c r="E204" s="245" t="s">
        <v>1450</v>
      </c>
      <c r="F204" s="246" t="s">
        <v>1451</v>
      </c>
      <c r="G204" s="127" t="s">
        <v>1452</v>
      </c>
      <c r="H204" s="297" t="s">
        <v>1453</v>
      </c>
      <c r="I204" s="127" t="s">
        <v>19138</v>
      </c>
    </row>
    <row r="205" spans="1:9" ht="26">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c r="A209" s="127" t="str">
        <f t="shared" si="8"/>
        <v>Smelter ListAH5</v>
      </c>
      <c r="B209" s="127" t="s">
        <v>1389</v>
      </c>
      <c r="C209" s="127" t="s">
        <v>1469</v>
      </c>
      <c r="D209" s="127" t="s">
        <v>25</v>
      </c>
      <c r="E209" s="245" t="s">
        <v>1275</v>
      </c>
      <c r="F209" s="246" t="s">
        <v>1276</v>
      </c>
      <c r="G209" s="127" t="s">
        <v>1277</v>
      </c>
      <c r="H209" s="297" t="s">
        <v>1278</v>
      </c>
      <c r="I209" s="127" t="s">
        <v>19107</v>
      </c>
    </row>
    <row r="210" spans="1:9">
      <c r="A210" s="127" t="str">
        <f t="shared" si="8"/>
        <v>Smelter ListAH6</v>
      </c>
      <c r="B210" s="127" t="s">
        <v>1389</v>
      </c>
      <c r="C210" s="127" t="s">
        <v>1470</v>
      </c>
      <c r="D210" s="127" t="s">
        <v>22</v>
      </c>
      <c r="E210" s="245" t="s">
        <v>1280</v>
      </c>
      <c r="F210" s="246" t="s">
        <v>1281</v>
      </c>
      <c r="G210" s="127" t="s">
        <v>1282</v>
      </c>
      <c r="H210" s="297" t="s">
        <v>22</v>
      </c>
      <c r="I210" s="127" t="s">
        <v>19108</v>
      </c>
    </row>
    <row r="211" spans="1:9">
      <c r="A211" s="127" t="str">
        <f t="shared" si="8"/>
        <v>Smelter ListAH7</v>
      </c>
      <c r="B211" s="127" t="s">
        <v>1389</v>
      </c>
      <c r="C211" s="127" t="s">
        <v>1471</v>
      </c>
      <c r="D211" s="127" t="s">
        <v>26</v>
      </c>
      <c r="E211" s="245" t="s">
        <v>1284</v>
      </c>
      <c r="F211" s="246" t="s">
        <v>1285</v>
      </c>
      <c r="G211" s="127" t="s">
        <v>1286</v>
      </c>
      <c r="H211" s="297" t="s">
        <v>1287</v>
      </c>
      <c r="I211" s="127" t="s">
        <v>19109</v>
      </c>
    </row>
    <row r="212" spans="1:9" ht="40.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7">
      <c r="A223" s="127" t="str">
        <f t="shared" si="8"/>
        <v>CheckerJ4</v>
      </c>
      <c r="B223" s="127" t="s">
        <v>1472</v>
      </c>
      <c r="C223" s="127" t="s">
        <v>1410</v>
      </c>
      <c r="D223" s="127" t="s">
        <v>1521</v>
      </c>
      <c r="E223" s="245" t="s">
        <v>1522</v>
      </c>
      <c r="F223" s="246" t="s">
        <v>1523</v>
      </c>
      <c r="G223" s="127" t="s">
        <v>1524</v>
      </c>
      <c r="H223" s="297" t="s">
        <v>1525</v>
      </c>
      <c r="I223" s="127" t="s">
        <v>19150</v>
      </c>
    </row>
    <row r="224" spans="1:9" ht="27">
      <c r="A224" s="127" t="str">
        <f t="shared" si="8"/>
        <v>CheckerJ5</v>
      </c>
      <c r="B224" s="127" t="s">
        <v>1472</v>
      </c>
      <c r="C224" s="127" t="s">
        <v>1526</v>
      </c>
      <c r="D224" s="127" t="s">
        <v>1527</v>
      </c>
      <c r="E224" s="245" t="s">
        <v>1528</v>
      </c>
      <c r="F224" s="246" t="s">
        <v>1529</v>
      </c>
      <c r="G224" s="127" t="s">
        <v>1530</v>
      </c>
      <c r="H224" s="297" t="s">
        <v>1531</v>
      </c>
      <c r="I224" s="127" t="s">
        <v>19151</v>
      </c>
    </row>
    <row r="225" spans="1:9" ht="27">
      <c r="A225" s="127" t="str">
        <f t="shared" si="8"/>
        <v>CheckerJ6</v>
      </c>
      <c r="B225" s="127" t="s">
        <v>1472</v>
      </c>
      <c r="C225" s="127" t="s">
        <v>1532</v>
      </c>
      <c r="D225" s="127" t="s">
        <v>1533</v>
      </c>
      <c r="E225" s="245" t="s">
        <v>1534</v>
      </c>
      <c r="F225" s="246" t="s">
        <v>1535</v>
      </c>
      <c r="G225" s="127" t="s">
        <v>1536</v>
      </c>
      <c r="H225" s="297" t="s">
        <v>1537</v>
      </c>
      <c r="I225" s="127" t="s">
        <v>19152</v>
      </c>
    </row>
    <row r="226" spans="1:9" ht="27">
      <c r="A226" s="127" t="str">
        <f t="shared" si="8"/>
        <v>CheckerJ7</v>
      </c>
      <c r="B226" s="127" t="s">
        <v>1472</v>
      </c>
      <c r="C226" s="127" t="s">
        <v>1538</v>
      </c>
      <c r="D226" s="127" t="s">
        <v>1539</v>
      </c>
      <c r="E226" s="245" t="s">
        <v>1540</v>
      </c>
      <c r="F226" s="246" t="s">
        <v>1541</v>
      </c>
      <c r="G226" s="127" t="s">
        <v>1542</v>
      </c>
      <c r="H226" s="297" t="s">
        <v>1543</v>
      </c>
      <c r="I226" s="127" t="s">
        <v>19153</v>
      </c>
    </row>
    <row r="227" spans="1:9" ht="28">
      <c r="A227" s="127" t="str">
        <f t="shared" si="8"/>
        <v>CheckerJ8</v>
      </c>
      <c r="B227" s="127" t="s">
        <v>1472</v>
      </c>
      <c r="C227" s="127" t="s">
        <v>1544</v>
      </c>
      <c r="D227" s="127" t="s">
        <v>1545</v>
      </c>
      <c r="E227" s="245" t="s">
        <v>1546</v>
      </c>
      <c r="F227" s="246" t="s">
        <v>1547</v>
      </c>
      <c r="G227" s="127" t="s">
        <v>1548</v>
      </c>
      <c r="H227" s="297" t="s">
        <v>1549</v>
      </c>
      <c r="I227" s="127" t="s">
        <v>19154</v>
      </c>
    </row>
    <row r="228" spans="1:9" ht="27">
      <c r="A228" s="127" t="str">
        <f t="shared" si="8"/>
        <v>CheckerJ9</v>
      </c>
      <c r="B228" s="127" t="s">
        <v>1472</v>
      </c>
      <c r="C228" s="127" t="s">
        <v>1550</v>
      </c>
      <c r="D228" s="127" t="s">
        <v>1551</v>
      </c>
      <c r="E228" s="245" t="s">
        <v>1552</v>
      </c>
      <c r="F228" s="246" t="s">
        <v>1553</v>
      </c>
      <c r="G228" s="127" t="s">
        <v>1554</v>
      </c>
      <c r="H228" s="297" t="s">
        <v>1555</v>
      </c>
      <c r="I228" s="127" t="s">
        <v>19155</v>
      </c>
    </row>
    <row r="229" spans="1:9" ht="40.5">
      <c r="A229" s="127" t="str">
        <f t="shared" si="8"/>
        <v>CheckerJ10</v>
      </c>
      <c r="B229" s="127" t="s">
        <v>1472</v>
      </c>
      <c r="C229" s="127" t="s">
        <v>1556</v>
      </c>
      <c r="D229" s="127" t="s">
        <v>1557</v>
      </c>
      <c r="E229" s="245" t="s">
        <v>1558</v>
      </c>
      <c r="F229" s="246" t="s">
        <v>1559</v>
      </c>
      <c r="G229" s="257" t="s">
        <v>1560</v>
      </c>
      <c r="H229" s="297" t="s">
        <v>1561</v>
      </c>
      <c r="I229" s="127" t="s">
        <v>19156</v>
      </c>
    </row>
    <row r="230" spans="1:9" ht="40.5">
      <c r="A230" s="127" t="str">
        <f t="shared" si="8"/>
        <v>CheckerJ11</v>
      </c>
      <c r="B230" s="127" t="s">
        <v>1472</v>
      </c>
      <c r="C230" s="127" t="s">
        <v>1562</v>
      </c>
      <c r="D230" s="127" t="s">
        <v>1563</v>
      </c>
      <c r="E230" s="245" t="s">
        <v>1564</v>
      </c>
      <c r="F230" s="246" t="s">
        <v>1565</v>
      </c>
      <c r="G230" s="257" t="s">
        <v>1566</v>
      </c>
      <c r="H230" s="297" t="s">
        <v>1567</v>
      </c>
      <c r="I230" s="127" t="s">
        <v>19157</v>
      </c>
    </row>
    <row r="231" spans="1:9" ht="40.5">
      <c r="A231" s="127" t="str">
        <f t="shared" si="8"/>
        <v>CheckerJ12</v>
      </c>
      <c r="B231" s="127" t="s">
        <v>1472</v>
      </c>
      <c r="C231" s="127" t="s">
        <v>1568</v>
      </c>
      <c r="D231" s="127" t="s">
        <v>1569</v>
      </c>
      <c r="E231" s="245" t="s">
        <v>1570</v>
      </c>
      <c r="F231" s="246" t="s">
        <v>1571</v>
      </c>
      <c r="G231" s="257" t="s">
        <v>1572</v>
      </c>
      <c r="H231" s="297" t="s">
        <v>1573</v>
      </c>
      <c r="I231" s="127" t="s">
        <v>19159</v>
      </c>
    </row>
    <row r="232" spans="1:9" ht="27">
      <c r="A232" s="127" t="str">
        <f t="shared" si="8"/>
        <v>CheckerJ13</v>
      </c>
      <c r="B232" s="127" t="s">
        <v>1472</v>
      </c>
      <c r="C232" s="127" t="s">
        <v>1574</v>
      </c>
      <c r="D232" s="127" t="s">
        <v>1575</v>
      </c>
      <c r="E232" s="245" t="s">
        <v>1576</v>
      </c>
      <c r="F232" s="246" t="s">
        <v>1577</v>
      </c>
      <c r="G232" s="127" t="s">
        <v>1578</v>
      </c>
      <c r="H232" s="297" t="s">
        <v>1579</v>
      </c>
      <c r="I232" s="127" t="s">
        <v>19158</v>
      </c>
    </row>
    <row r="233" spans="1:9" ht="29">
      <c r="A233" s="127" t="str">
        <f t="shared" si="8"/>
        <v>CheckerJ15</v>
      </c>
      <c r="B233" s="127" t="s">
        <v>1472</v>
      </c>
      <c r="C233" s="127" t="s">
        <v>1580</v>
      </c>
      <c r="D233" s="251" t="s">
        <v>1581</v>
      </c>
      <c r="E233" s="252" t="s">
        <v>1582</v>
      </c>
      <c r="F233" s="259" t="s">
        <v>1583</v>
      </c>
      <c r="G233" s="257" t="s">
        <v>1584</v>
      </c>
      <c r="H233" s="297" t="s">
        <v>1585</v>
      </c>
      <c r="I233" s="127" t="s">
        <v>19160</v>
      </c>
    </row>
    <row r="234" spans="1:9" ht="40.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4">
      <c r="A237" s="127" t="str">
        <f t="shared" si="8"/>
        <v>CheckerJ20</v>
      </c>
      <c r="B237" s="127" t="s">
        <v>1472</v>
      </c>
      <c r="C237" s="127" t="s">
        <v>1594</v>
      </c>
      <c r="D237" s="251" t="s">
        <v>1595</v>
      </c>
      <c r="E237" s="252" t="s">
        <v>1596</v>
      </c>
      <c r="F237" s="259" t="s">
        <v>1597</v>
      </c>
      <c r="G237" s="264" t="s">
        <v>1598</v>
      </c>
      <c r="H237" s="297" t="s">
        <v>1599</v>
      </c>
      <c r="I237" s="127" t="s">
        <v>19162</v>
      </c>
    </row>
    <row r="238" spans="1:9" ht="54">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4"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4">
      <c r="A242" s="127" t="str">
        <f t="shared" si="9"/>
        <v>CheckerJ28</v>
      </c>
      <c r="B242" s="127" t="s">
        <v>1472</v>
      </c>
      <c r="C242" s="127" t="s">
        <v>1618</v>
      </c>
      <c r="D242" s="251" t="s">
        <v>1619</v>
      </c>
      <c r="E242" s="252" t="s">
        <v>1620</v>
      </c>
      <c r="F242" s="259" t="s">
        <v>1621</v>
      </c>
      <c r="G242" s="257" t="s">
        <v>1622</v>
      </c>
      <c r="H242" s="297" t="s">
        <v>1623</v>
      </c>
      <c r="I242" s="127" t="s">
        <v>19165</v>
      </c>
    </row>
    <row r="243" spans="1:9" ht="54">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4">
      <c r="A250" s="127" t="str">
        <f t="shared" si="9"/>
        <v>CheckerJ38</v>
      </c>
      <c r="B250" s="127" t="s">
        <v>1472</v>
      </c>
      <c r="C250" s="127" t="s">
        <v>1644</v>
      </c>
      <c r="D250" s="127" t="s">
        <v>1645</v>
      </c>
      <c r="E250" s="245" t="s">
        <v>1646</v>
      </c>
      <c r="F250" s="246" t="s">
        <v>1647</v>
      </c>
      <c r="G250" s="257" t="s">
        <v>1648</v>
      </c>
      <c r="H250" s="297" t="s">
        <v>1649</v>
      </c>
      <c r="I250" s="127" t="s">
        <v>19171</v>
      </c>
    </row>
    <row r="251" spans="1:9" ht="54">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0.5">
      <c r="A254" s="127" t="str">
        <f t="shared" si="9"/>
        <v>CheckerJ43</v>
      </c>
      <c r="B254" s="127" t="s">
        <v>1472</v>
      </c>
      <c r="C254" s="127" t="s">
        <v>1657</v>
      </c>
      <c r="D254" s="251" t="s">
        <v>1658</v>
      </c>
      <c r="E254" s="252" t="s">
        <v>1659</v>
      </c>
      <c r="F254" s="259" t="s">
        <v>1660</v>
      </c>
      <c r="G254" s="264" t="s">
        <v>1661</v>
      </c>
      <c r="H254" s="297" t="s">
        <v>1662</v>
      </c>
      <c r="I254" s="127" t="s">
        <v>19174</v>
      </c>
    </row>
    <row r="255" spans="1:9" ht="40.5">
      <c r="A255" s="127" t="str">
        <f t="shared" si="9"/>
        <v>CheckerJ44</v>
      </c>
      <c r="B255" s="127" t="s">
        <v>1472</v>
      </c>
      <c r="C255" s="127" t="s">
        <v>1663</v>
      </c>
      <c r="D255" s="251" t="s">
        <v>1664</v>
      </c>
      <c r="E255" s="252" t="s">
        <v>1665</v>
      </c>
      <c r="F255" s="259" t="s">
        <v>1666</v>
      </c>
      <c r="G255" s="264" t="s">
        <v>1667</v>
      </c>
      <c r="H255" s="297" t="s">
        <v>1668</v>
      </c>
      <c r="I255" s="127" t="s">
        <v>19173</v>
      </c>
    </row>
    <row r="256" spans="1:9" ht="80.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4">
      <c r="A258" s="127" t="str">
        <f t="shared" si="9"/>
        <v>CheckerJ49</v>
      </c>
      <c r="B258" s="127" t="s">
        <v>1472</v>
      </c>
      <c r="C258" s="127" t="s">
        <v>1698</v>
      </c>
      <c r="D258" s="251" t="s">
        <v>1682</v>
      </c>
      <c r="E258" s="252" t="s">
        <v>1683</v>
      </c>
      <c r="F258" s="259" t="s">
        <v>1684</v>
      </c>
      <c r="G258" s="282" t="s">
        <v>1685</v>
      </c>
      <c r="H258" s="297" t="s">
        <v>1686</v>
      </c>
      <c r="I258" s="127" t="s">
        <v>19177</v>
      </c>
    </row>
    <row r="259" spans="1:9" ht="54">
      <c r="A259" s="127" t="str">
        <f t="shared" si="9"/>
        <v>CheckerJ48</v>
      </c>
      <c r="B259" s="127" t="s">
        <v>1472</v>
      </c>
      <c r="C259" s="127" t="s">
        <v>1687</v>
      </c>
      <c r="D259" s="127" t="s">
        <v>1688</v>
      </c>
      <c r="E259" s="249" t="s">
        <v>1689</v>
      </c>
      <c r="F259" s="246" t="s">
        <v>1690</v>
      </c>
      <c r="G259" s="247" t="s">
        <v>1691</v>
      </c>
      <c r="H259" s="297" t="s">
        <v>1692</v>
      </c>
      <c r="I259" s="127" t="s">
        <v>19178</v>
      </c>
    </row>
    <row r="260" spans="1:9" ht="54">
      <c r="A260" s="127" t="str">
        <f>B260&amp;C260</f>
        <v>CheckerJ50</v>
      </c>
      <c r="B260" s="127" t="s">
        <v>1472</v>
      </c>
      <c r="C260" s="127" t="s">
        <v>1681</v>
      </c>
      <c r="D260" s="127" t="s">
        <v>1693</v>
      </c>
      <c r="E260" s="249" t="s">
        <v>1694</v>
      </c>
      <c r="F260" s="283" t="s">
        <v>1695</v>
      </c>
      <c r="G260" s="254" t="s">
        <v>1696</v>
      </c>
      <c r="H260" s="297" t="s">
        <v>1697</v>
      </c>
      <c r="I260" s="127" t="s">
        <v>19179</v>
      </c>
    </row>
    <row r="261" spans="1:9" ht="42">
      <c r="A261" s="127" t="str">
        <f t="shared" si="9"/>
        <v>CheckerJ54</v>
      </c>
      <c r="B261" s="127" t="s">
        <v>1472</v>
      </c>
      <c r="C261" s="127" t="s">
        <v>1675</v>
      </c>
      <c r="D261" s="251" t="s">
        <v>12675</v>
      </c>
      <c r="E261" s="252" t="s">
        <v>12676</v>
      </c>
      <c r="F261" s="259" t="s">
        <v>12677</v>
      </c>
      <c r="G261" s="282" t="s">
        <v>12678</v>
      </c>
      <c r="H261" s="297" t="s">
        <v>12679</v>
      </c>
      <c r="I261" s="127" t="s">
        <v>19180</v>
      </c>
    </row>
    <row r="262" spans="1:9" ht="42" hidden="1">
      <c r="A262" s="127" t="str">
        <f t="shared" si="9"/>
        <v>Checker</v>
      </c>
      <c r="B262" s="127" t="s">
        <v>1472</v>
      </c>
      <c r="D262" s="127" t="s">
        <v>1699</v>
      </c>
      <c r="E262" s="245" t="s">
        <v>1700</v>
      </c>
      <c r="F262" s="246" t="s">
        <v>1701</v>
      </c>
      <c r="G262" s="127" t="s">
        <v>1702</v>
      </c>
      <c r="H262" s="297" t="s">
        <v>1703</v>
      </c>
    </row>
    <row r="263" spans="1:9" ht="54"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0.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5"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0.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0.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0.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1"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7">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1">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c r="A287" s="127" t="s">
        <v>1247</v>
      </c>
      <c r="D287" s="127" t="s">
        <v>1766</v>
      </c>
      <c r="E287" s="245" t="s">
        <v>1767</v>
      </c>
      <c r="F287" s="246" t="s">
        <v>1768</v>
      </c>
      <c r="G287" s="128" t="s">
        <v>1769</v>
      </c>
      <c r="H287" s="297" t="s">
        <v>1770</v>
      </c>
    </row>
    <row r="288" spans="1:9" ht="67.5">
      <c r="A288" s="127" t="s">
        <v>1247</v>
      </c>
      <c r="D288" s="127" t="s">
        <v>1771</v>
      </c>
      <c r="E288" s="245" t="s">
        <v>1772</v>
      </c>
      <c r="F288" s="246" t="s">
        <v>1773</v>
      </c>
      <c r="G288" s="128" t="s">
        <v>1774</v>
      </c>
      <c r="H288" s="297" t="s">
        <v>1775</v>
      </c>
    </row>
    <row r="289" spans="1:8">
      <c r="A289" s="127" t="s">
        <v>1247</v>
      </c>
      <c r="D289" s="127" t="s">
        <v>1776</v>
      </c>
      <c r="E289" s="245" t="s">
        <v>1777</v>
      </c>
      <c r="F289" s="246" t="s">
        <v>1778</v>
      </c>
      <c r="G289" s="128" t="s">
        <v>1779</v>
      </c>
      <c r="H289" s="297" t="s">
        <v>1780</v>
      </c>
    </row>
    <row r="290" spans="1:8" ht="28">
      <c r="A290" s="127" t="s">
        <v>1247</v>
      </c>
      <c r="D290" s="127" t="s">
        <v>1781</v>
      </c>
      <c r="E290" s="245" t="s">
        <v>1782</v>
      </c>
      <c r="F290" s="246" t="s">
        <v>1783</v>
      </c>
      <c r="G290" s="128" t="s">
        <v>1784</v>
      </c>
      <c r="H290" s="297" t="s">
        <v>1785</v>
      </c>
    </row>
    <row r="291" spans="1:8" ht="54">
      <c r="A291" s="127" t="s">
        <v>1247</v>
      </c>
      <c r="D291" s="127" t="s">
        <v>1786</v>
      </c>
      <c r="E291" s="245" t="s">
        <v>1787</v>
      </c>
      <c r="F291" s="246" t="s">
        <v>1788</v>
      </c>
      <c r="G291" s="128" t="s">
        <v>1789</v>
      </c>
      <c r="H291" s="297" t="s">
        <v>1790</v>
      </c>
    </row>
  </sheetData>
  <autoFilter ref="A1:I283" xr:uid="{00000000-0009-0000-0000-000008000000}"/>
  <customSheetViews>
    <customSheetView guid="{4BDF1A28-30D5-449D-B20E-D6C97EF9FAE1}" showAutoFilter="1">
      <selection activeCell="C174" sqref="C174"/>
      <pageMargins left="0" right="0" top="0" bottom="0" header="0" footer="0"/>
      <pageSetup paperSize="9" orientation="portrait"/>
      <autoFilter ref="B1:N1" xr:uid="{9FCA7AC9-C26E-458E-9ECC-21642BA7843A}"/>
    </customSheetView>
    <customSheetView guid="{C59130F4-2E03-5E48-94CE-6E4A0484DB9E}" showAutoFilter="1">
      <selection activeCell="E4" sqref="E4"/>
      <pageMargins left="0" right="0" top="0" bottom="0" header="0" footer="0"/>
      <pageSetup paperSize="9" orientation="portrait"/>
      <headerFooter alignWithMargins="0"/>
      <autoFilter ref="B1:N1" xr:uid="{DB57520D-8003-4591-A072-6F06153686DF}"/>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65625" defaultRowHeight="13.5"/>
  <cols>
    <col min="1" max="1" width="20.4609375" style="58" customWidth="1"/>
    <col min="2" max="2" width="57.15234375" style="58" customWidth="1"/>
    <col min="3" max="16384" width="8.765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3.5"/>
  <cols>
    <col min="2" max="2" width="27.3828125" customWidth="1"/>
    <col min="3" max="3" width="15.2304687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9DF28DBA-AA2A-46C2-A1C2-B21E0C95B897}"/>
    </customSheetView>
    <customSheetView guid="{C59130F4-2E03-5E48-94CE-6E4A0484DB9E}" showAutoFilter="1">
      <selection activeCell="C1" sqref="C1:D65536"/>
      <pageMargins left="0" right="0" top="0" bottom="0" header="0" footer="0"/>
      <pageSetup orientation="portrait"/>
      <headerFooter alignWithMargins="0"/>
      <autoFilter ref="B1:C1" xr:uid="{D8CA7997-6ED4-4BCD-8414-AE8CDC4DD0B8}"/>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Jill</cp:lastModifiedBy>
  <cp:revision/>
  <dcterms:created xsi:type="dcterms:W3CDTF">2010-06-21T21:00:23Z</dcterms:created>
  <dcterms:modified xsi:type="dcterms:W3CDTF">2025-04-14T01:30:33Z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