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EMRT\"/>
    </mc:Choice>
  </mc:AlternateContent>
  <xr:revisionPtr revIDLastSave="0" documentId="13_ncr:1_{1AE8304B-0BF2-451E-AF7F-521FBA6CDBA6}"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6" i="5"/>
  <c r="C6" i="5"/>
  <c r="V6" i="5"/>
  <c r="J6" i="5"/>
  <c r="E6" i="5"/>
  <c r="S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5" i="5"/>
  <c r="J5" i="5"/>
  <c r="E5" i="5"/>
  <c r="S5" i="5"/>
  <c r="T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2" i="6"/>
  <c r="G12" i="6"/>
  <c r="H12" i="6"/>
  <c r="B13" i="6"/>
  <c r="G13" i="6"/>
  <c r="H13"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7"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<sst xmlns="http://schemas.openxmlformats.org/spreadsheetml/2006/main" count="23028" uniqueCount="19208">
  <si>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</si>
  <si>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</si>
  <si>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</si>
  <si>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</si>
  <si>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</si>
  <si>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</si>
  <si>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</si>
  <si>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</si>
  <si>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</si>
  <si>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</si>
  <si>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</si>
  <si>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</si>
  <si>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</si>
  <si>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</si>
  <si>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</si>
  <si>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</si>
  <si>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</si>
  <si>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</si>
  <si>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</si>
  <si>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</si>
  <si>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</si>
  <si>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</si>
  <si>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</si>
  <si>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</si>
  <si>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</si>
  <si>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</si>
  <si>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</si>
  <si>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</si>
  <si>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</si>
  <si>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</si>
  <si>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</si>
  <si>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</si>
  <si>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</si>
  <si>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</si>
  <si>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</si>
  <si>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</si>
  <si>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</si>
  <si>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</si>
  <si>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</si>
  <si>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</si>
  <si>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</si>
  <si>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</si>
  <si>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</si>
  <si>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</si>
  <si>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</si>
  <si>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</si>
  <si>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</si>
  <si>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</si>
  <si>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</si>
  <si>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</si>
  <si>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</si>
  <si>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</si>
  <si>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</si>
  <si>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</si>
  <si>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</si>
  <si>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</si>
  <si>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</si>
  <si>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</si>
  <si>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</si>
  <si>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</si>
  <si>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</si>
  <si>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</si>
  <si>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</si>
  <si>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</si>
  <si>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</si>
  <si>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</si>
  <si>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</si>
  <si>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</si>
  <si>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</si>
  <si>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</si>
  <si>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</si>
  <si>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</si>
  <si>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</si>
  <si>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</si>
  <si>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</si>
  <si>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</si>
  <si>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</si>
  <si>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</si>
  <si>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</si>
  <si>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</si>
  <si>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</si>
  <si>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</si>
  <si>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</si>
  <si>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</si>
  <si>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</si>
  <si>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</si>
  <si>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</si>
  <si>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</si>
  <si>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</si>
  <si>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</si>
  <si>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</si>
  <si>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</si>
  <si>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</si>
  <si>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</si>
  <si>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</si>
  <si>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</si>
  <si>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</si>
  <si>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</si>
  <si>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</si>
  <si>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</si>
  <si>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</si>
  <si>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</si>
  <si>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</si>
  <si>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</si>
  <si>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</si>
  <si>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</si>
  <si>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</si>
  <si>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</si>
  <si>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</si>
  <si>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</si>
  <si>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</si>
  <si>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</si>
  <si>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</si>
  <si>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</si>
  <si>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</si>
  <si>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</si>
  <si>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</si>
  <si>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</si>
  <si>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</si>
  <si>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</si>
  <si>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</si>
  <si>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</si>
  <si>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</si>
  <si>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</si>
  <si>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</si>
  <si>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</si>
  <si>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</si>
  <si>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</si>
  <si>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</si>
  <si>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</si>
  <si>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</si>
  <si>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</si>
  <si>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</si>
  <si>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</si>
  <si>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</si>
  <si>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</si>
  <si>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</si>
  <si>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</si>
  <si>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</si>
  <si>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</si>
  <si>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</si>
  <si>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</si>
  <si>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</si>
  <si>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</si>
  <si>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</si>
  <si>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</si>
  <si>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</si>
  <si>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</si>
  <si>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</si>
  <si>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</si>
  <si>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</si>
  <si>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</si>
  <si>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</si>
  <si>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</si>
  <si>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</si>
  <si>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</si>
  <si>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</si>
  <si>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</si>
  <si>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</si>
  <si>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</si>
  <si>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</si>
  <si>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</si>
  <si>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</si>
  <si>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</si>
  <si>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</si>
  <si>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</si>
  <si>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</si>
  <si>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</si>
  <si>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</si>
  <si>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</si>
  <si>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</si>
  <si>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</si>
  <si>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</si>
  <si>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</si>
  <si>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</si>
  <si>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</si>
  <si>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</si>
  <si>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</si>
  <si>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</si>
  <si>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</si>
  <si>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</si>
  <si>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</si>
  <si>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</si>
  <si>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</si>
  <si>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</si>
  <si>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</si>
  <si>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</si>
  <si>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</si>
  <si>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</si>
  <si>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</si>
  <si>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</si>
  <si>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</si>
  <si>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</si>
  <si>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</si>
  <si>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</si>
  <si>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</si>
  <si>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</si>
  <si>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</si>
  <si>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</si>
  <si>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</si>
  <si>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</si>
  <si>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</si>
  <si>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</si>
  <si>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</si>
  <si>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</si>
  <si>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</si>
  <si>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</si>
  <si>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</si>
  <si>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</si>
  <si>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</si>
  <si>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</si>
  <si>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</si>
  <si>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</si>
  <si>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</si>
  <si>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</si>
  <si>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</si>
  <si>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</si>
  <si>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</si>
  <si>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</si>
  <si>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</si>
  <si>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</si>
  <si>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</si>
  <si>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</si>
  <si>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</si>
  <si>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</si>
  <si>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</si>
  <si>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</si>
  <si>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</si>
  <si>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</si>
  <si>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</si>
  <si>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</si>
  <si>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</si>
  <si>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</si>
  <si>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</si>
  <si>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</si>
  <si>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</si>
  <si>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</si>
  <si>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</si>
  <si>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</si>
  <si>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</si>
  <si>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</si>
  <si>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</si>
  <si>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</si>
  <si>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</si>
  <si>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</si>
  <si>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</si>
  <si>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</si>
  <si>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</si>
  <si>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</si>
  <si>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</si>
  <si>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</si>
  <si>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</si>
  <si>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</si>
  <si>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</si>
  <si>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</si>
  <si>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</si>
  <si>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</si>
  <si>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</si>
  <si>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</si>
  <si>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</si>
  <si>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</si>
  <si>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</si>
  <si>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</si>
  <si>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</si>
  <si>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</si>
  <si>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</si>
  <si>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</si>
  <si>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</si>
  <si>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</si>
  <si>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</si>
  <si>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</si>
  <si>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</si>
  <si>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</si>
  <si>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</si>
  <si>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</si>
  <si>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</si>
  <si>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</si>
  <si>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</si>
  <si>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</si>
  <si>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</si>
  <si>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</si>
  <si>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</si>
  <si>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</si>
  <si>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</si>
  <si>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</si>
  <si>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</si>
  <si>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</si>
  <si>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</si>
  <si>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</si>
  <si>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</si>
  <si>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</si>
  <si>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</si>
  <si>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</si>
  <si>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</si>
  <si>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</si>
  <si>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</si>
  <si>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</si>
  <si>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</si>
  <si>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</si>
  <si>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</si>
  <si>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</si>
  <si>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</si>
  <si>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</si>
  <si>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</si>
  <si>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</si>
  <si>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</si>
  <si>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</si>
  <si>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</si>
  <si>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</si>
  <si>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</si>
  <si>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</si>
  <si>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</si>
  <si>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</si>
  <si>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</si>
  <si>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</si>
  <si>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</si>
  <si>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</si>
  <si>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</si>
  <si>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</si>
  <si>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</si>
  <si>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</si>
  <si>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</si>
  <si>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</si>
  <si>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</si>
  <si>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</si>
  <si>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</si>
  <si>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</si>
  <si>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</si>
  <si>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</si>
  <si>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</si>
  <si>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</si>
  <si>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</si>
  <si>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</si>
  <si>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</si>
  <si>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</si>
  <si>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</si>
  <si>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</si>
  <si>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</si>
  <si>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</si>
  <si>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</si>
  <si>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</si>
  <si>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</si>
  <si>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</si>
  <si>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</si>
  <si>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</si>
  <si>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</si>
  <si>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</si>
  <si>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</si>
  <si>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</si>
  <si>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</si>
  <si>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</si>
  <si>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</si>
  <si>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</si>
  <si>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</si>
  <si>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</si>
  <si>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</si>
  <si>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</si>
  <si>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</si>
  <si>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</si>
  <si>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</si>
  <si>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</si>
  <si>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</si>
  <si>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</si>
  <si>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</si>
  <si>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</si>
  <si>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</si>
  <si>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</si>
  <si>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</si>
  <si>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</si>
  <si>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</si>
  <si>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</si>
  <si>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</si>
  <si>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</si>
  <si>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</si>
  <si>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</si>
  <si>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</si>
  <si>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</si>
  <si>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</si>
  <si>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</si>
  <si>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</si>
  <si>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</si>
  <si>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</si>
  <si>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</si>
  <si>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</si>
  <si>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</si>
  <si>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</si>
  <si>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</si>
  <si>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</si>
  <si>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</si>
  <si>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</si>
  <si>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</si>
  <si>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</si>
  <si>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</si>
  <si>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</si>
  <si>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</si>
  <si>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</si>
  <si>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</si>
  <si>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</si>
  <si>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</si>
  <si>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</si>
  <si>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</si>
  <si>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</si>
  <si>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</si>
  <si>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</si>
  <si>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</si>
  <si>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</si>
  <si>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</si>
  <si>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</si>
  <si>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</si>
  <si>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</si>
  <si>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</si>
  <si>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</si>
  <si>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</si>
  <si>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</si>
  <si>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</si>
  <si>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</si>
  <si>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</si>
  <si>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</si>
  <si>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</si>
  <si>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</si>
  <si>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</si>
  <si>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</si>
  <si>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</si>
  <si>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</si>
  <si>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</si>
  <si>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</si>
  <si>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</si>
  <si>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</si>
  <si>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</si>
  <si>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</si>
  <si>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</si>
  <si>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</si>
  <si>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</si>
  <si>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</si>
  <si>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</si>
  <si>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</si>
  <si>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</si>
  <si>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</si>
  <si>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</si>
  <si>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</si>
  <si>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</si>
  <si>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</si>
  <si>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</si>
  <si>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</si>
  <si>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</si>
  <si>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</si>
  <si>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</si>
  <si>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</si>
  <si>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</si>
  <si>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</si>
  <si>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</si>
  <si>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</si>
  <si>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</si>
  <si>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</si>
  <si>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</si>
  <si>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</si>
  <si>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</si>
  <si>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</si>
  <si>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</si>
  <si>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</si>
  <si>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</si>
  <si>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</si>
  <si>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</si>
  <si>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</si>
  <si>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</si>
  <si>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</si>
  <si>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</si>
  <si>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</si>
  <si>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</si>
  <si>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</si>
  <si>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</si>
  <si>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</si>
  <si>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</si>
  <si>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</si>
  <si>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</si>
  <si>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</si>
  <si>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</si>
  <si>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</si>
  <si>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</si>
  <si>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</si>
  <si>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</si>
  <si>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</si>
  <si>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</si>
  <si>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</si>
  <si>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</si>
  <si>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</si>
  <si>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</si>
  <si>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</si>
  <si>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</si>
  <si>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</si>
  <si>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</si>
  <si>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</si>
  <si>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</si>
  <si>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</si>
  <si>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</si>
  <si>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</si>
  <si>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</si>
  <si>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</si>
  <si>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</si>
  <si>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</si>
  <si>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</si>
  <si>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</si>
  <si>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</si>
  <si>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</si>
  <si>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</si>
  <si>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</si>
  <si>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</si>
  <si>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</si>
  <si>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</si>
  <si>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</si>
  <si>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</si>
  <si>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</si>
  <si>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</si>
  <si>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</si>
  <si>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</si>
  <si>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</si>
  <si>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</si>
  <si>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</si>
  <si>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</si>
  <si>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</si>
  <si>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</si>
  <si>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</si>
  <si>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</si>
  <si>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</si>
  <si>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</si>
  <si>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</si>
  <si>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</si>
  <si>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</si>
  <si>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</si>
  <si>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</si>
  <si>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</si>
  <si>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</si>
  <si>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</si>
  <si>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</si>
  <si>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</si>
  <si>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</si>
  <si>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</si>
  <si>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</si>
  <si>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</si>
  <si>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</si>
  <si>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</si>
  <si>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</si>
  <si>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</si>
  <si>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</si>
  <si>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</si>
  <si>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</si>
  <si>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</si>
  <si>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</si>
  <si>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</si>
  <si>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</si>
  <si>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</si>
  <si>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</si>
  <si>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</si>
  <si>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</si>
  <si>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</si>
  <si>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</si>
  <si>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</si>
  <si>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</si>
  <si>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</si>
  <si>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</si>
  <si>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</si>
  <si>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</si>
  <si>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</si>
  <si>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</si>
  <si>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</si>
  <si>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</si>
  <si>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</si>
  <si>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</si>
  <si>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</si>
  <si>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</si>
  <si>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</si>
  <si>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</si>
  <si>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</si>
  <si>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</si>
  <si>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</si>
  <si>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</si>
  <si>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</si>
  <si>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</si>
  <si>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</si>
  <si>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</si>
  <si>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</si>
  <si>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</si>
  <si>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</si>
  <si>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</si>
  <si>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</si>
  <si>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</si>
  <si>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</si>
  <si>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</si>
  <si>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</si>
  <si>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</si>
  <si>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</si>
  <si>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</si>
  <si>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</si>
  <si>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</si>
  <si>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</si>
  <si>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</si>
  <si>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</si>
  <si>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</si>
  <si>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</si>
  <si>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</si>
  <si>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</si>
  <si>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</si>
  <si>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</si>
  <si>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</si>
  <si>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</si>
  <si>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</si>
  <si>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</si>
  <si>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</si>
  <si>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</si>
  <si>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</si>
  <si>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</si>
  <si>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</si>
  <si>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</si>
  <si>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</si>
  <si>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</si>
  <si>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</si>
  <si>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</si>
  <si>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</si>
  <si>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</si>
  <si>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</si>
  <si>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</si>
  <si>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</si>
  <si>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</si>
  <si>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</si>
  <si>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</si>
  <si>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</si>
  <si>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</si>
  <si>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</si>
  <si>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</si>
  <si>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</si>
  <si>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</si>
  <si>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</si>
  <si>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</si>
  <si>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</si>
  <si>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</si>
  <si>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</si>
  <si>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</si>
  <si>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</si>
  <si>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</si>
  <si>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</si>
  <si>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</si>
  <si>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</si>
  <si>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</si>
  <si>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</si>
  <si>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</si>
  <si>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</si>
  <si>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</si>
  <si>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</si>
  <si>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</si>
  <si>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</si>
  <si>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</si>
  <si>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</si>
  <si>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</si>
  <si>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</si>
  <si>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</si>
  <si>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</si>
  <si>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</si>
  <si>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</si>
  <si>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</si>
  <si>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</si>
  <si>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</si>
  <si>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</si>
  <si>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</si>
  <si>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</si>
  <si>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</si>
  <si>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</si>
  <si>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</si>
  <si>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</si>
  <si>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</si>
  <si>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</si>
  <si>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</si>
  <si>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</si>
  <si>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</si>
  <si>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</si>
  <si>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</si>
  <si>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</si>
  <si>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</si>
  <si>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</si>
  <si>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</si>
  <si>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</si>
  <si>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</si>
  <si>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</si>
  <si>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</si>
  <si>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</si>
  <si>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</si>
  <si>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</si>
  <si>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</si>
  <si>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</si>
  <si>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</si>
  <si>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</si>
  <si>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</si>
  <si>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</si>
  <si>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</si>
  <si>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</si>
  <si>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</si>
  <si>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</si>
  <si>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</si>
  <si>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</si>
  <si>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</si>
  <si>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</si>
  <si>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</si>
  <si>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</si>
  <si>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</si>
  <si>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</si>
  <si>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</si>
  <si>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</si>
  <si>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</si>
  <si>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</si>
  <si>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</si>
  <si>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</si>
  <si>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</si>
  <si>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</si>
  <si>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</si>
  <si>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</si>
  <si>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</si>
  <si>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</si>
  <si>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</si>
  <si>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</si>
  <si>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</si>
  <si>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</si>
  <si>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</si>
  <si>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</si>
  <si>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</si>
  <si>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</si>
  <si>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</si>
  <si>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</si>
  <si>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</si>
  <si>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</si>
  <si>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</si>
  <si>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</si>
  <si>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</si>
  <si>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</si>
  <si>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</si>
  <si>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</si>
  <si>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</si>
  <si>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</si>
  <si>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</si>
  <si>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</si>
  <si>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</si>
  <si>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</si>
  <si>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</si>
  <si>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</si>
  <si>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</si>
  <si>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</si>
  <si>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</si>
  <si>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</si>
  <si>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</si>
  <si>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</si>
  <si>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</si>
  <si>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</si>
  <si>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</si>
  <si>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</si>
  <si>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</si>
  <si>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</si>
  <si>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</si>
  <si>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</si>
  <si>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</si>
  <si>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</si>
  <si>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</si>
  <si>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</si>
  <si>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</si>
  <si>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</si>
  <si>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</si>
  <si>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</si>
  <si>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</si>
  <si>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</si>
  <si>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</si>
  <si>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</si>
  <si>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</si>
  <si>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</si>
  <si>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</si>
  <si>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</si>
  <si>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</si>
  <si>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</si>
  <si>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</si>
  <si>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</si>
  <si>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</si>
  <si>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</si>
  <si>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</si>
  <si>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</si>
  <si>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</si>
  <si>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</si>
  <si>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</si>
  <si>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</si>
  <si>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</si>
  <si>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</si>
  <si>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</si>
  <si>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</si>
  <si>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</si>
  <si>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</si>
  <si>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</si>
  <si>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</si>
  <si>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</si>
  <si>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</si>
  <si>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</si>
  <si>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</si>
  <si>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</si>
  <si>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</si>
  <si>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</si>
  <si>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</si>
  <si>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</si>
  <si>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</si>
  <si>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</si>
  <si>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</si>
  <si>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</si>
  <si>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</si>
  <si>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</si>
  <si>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</si>
  <si>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</si>
  <si>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</si>
  <si>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</si>
  <si>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</si>
  <si>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</si>
  <si>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</si>
  <si>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</si>
  <si>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</si>
  <si>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</si>
  <si>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</si>
  <si>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</si>
  <si>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</si>
  <si>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</si>
  <si>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</si>
  <si>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</si>
  <si>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</si>
  <si>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</si>
  <si>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</si>
  <si>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</si>
  <si>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</si>
  <si>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</si>
  <si>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</si>
  <si>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</si>
  <si>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</si>
  <si>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</si>
  <si>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</si>
  <si>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</si>
  <si>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</si>
  <si>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</si>
  <si>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</si>
  <si>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</si>
  <si>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</si>
  <si>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</si>
  <si>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</si>
  <si>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</si>
  <si>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</si>
  <si>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</si>
  <si>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</si>
  <si>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</si>
  <si>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</si>
  <si>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</si>
  <si>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</si>
  <si>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</si>
  <si>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</si>
  <si>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</si>
  <si>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</si>
  <si>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</si>
  <si>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</si>
  <si>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</si>
  <si>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</si>
  <si>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</si>
  <si>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</si>
  <si>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</si>
  <si>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</si>
  <si>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</si>
  <si>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</si>
  <si>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</si>
  <si>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</si>
  <si>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</si>
  <si>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</si>
  <si>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</si>
  <si>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</si>
  <si>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</si>
  <si>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</si>
  <si>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</si>
  <si>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</si>
  <si>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</si>
  <si>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</si>
  <si>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</si>
  <si>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</si>
  <si>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</si>
  <si>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</si>
  <si>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</si>
  <si>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</si>
  <si>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</si>
  <si>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</si>
  <si>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</si>
  <si>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</si>
  <si>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</si>
  <si>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</si>
  <si>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</si>
  <si>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</si>
  <si>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</si>
  <si>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</si>
  <si>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</si>
  <si>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</si>
  <si>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</si>
  <si>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</si>
  <si>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</si>
  <si>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</si>
  <si>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</si>
  <si>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</si>
  <si>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</si>
  <si>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</si>
  <si>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</si>
  <si>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</si>
  <si>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</si>
  <si>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</si>
  <si>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</si>
  <si>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</si>
  <si>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</si>
  <si>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</si>
  <si>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</si>
  <si>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</si>
  <si>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</si>
  <si>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</si>
  <si>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</si>
  <si>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</si>
  <si>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</si>
  <si>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</si>
  <si>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</si>
  <si>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</si>
  <si>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</si>
  <si>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</si>
  <si>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</si>
  <si>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</si>
  <si>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</si>
  <si>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</si>
  <si>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</si>
  <si>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</si>
  <si>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</si>
  <si>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</si>
  <si>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</si>
  <si>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</si>
  <si>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</si>
  <si>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</si>
  <si>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</si>
  <si>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</si>
  <si>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</si>
  <si>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</si>
  <si>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</si>
  <si>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</si>
  <si>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</si>
  <si>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</si>
  <si>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</si>
  <si>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</si>
  <si>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</si>
  <si>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</si>
  <si>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</si>
  <si>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</si>
  <si>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</si>
  <si>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</si>
  <si>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</si>
  <si>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</si>
  <si>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</si>
  <si>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</si>
  <si>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</si>
  <si>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</si>
  <si>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</si>
  <si>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</si>
  <si>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</si>
  <si>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</si>
  <si>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</si>
  <si>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</si>
  <si>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</si>
  <si>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</si>
  <si>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</si>
  <si>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</si>
  <si>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</si>
  <si>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</si>
  <si>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</si>
  <si>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</si>
  <si>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</si>
  <si>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</si>
  <si>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</si>
  <si>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</si>
  <si>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</si>
  <si>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</si>
  <si>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</si>
  <si>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</si>
  <si>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</si>
  <si>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</si>
  <si>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</si>
  <si>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</si>
  <si>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</si>
  <si>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</si>
  <si>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</si>
  <si>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</si>
  <si>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</si>
  <si>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</si>
  <si>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</si>
  <si>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</si>
  <si>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</si>
  <si>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</si>
  <si>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</si>
  <si>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</si>
  <si>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</si>
  <si>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</si>
  <si>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</si>
  <si>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</si>
  <si>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</si>
  <si>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</si>
  <si>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</si>
  <si>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</si>
  <si>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</si>
  <si>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</si>
  <si>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</si>
  <si>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</si>
  <si>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</si>
  <si>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</si>
  <si>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</si>
  <si>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</si>
  <si>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</si>
  <si>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</si>
  <si>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</si>
  <si>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</si>
  <si>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</si>
  <si>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</si>
  <si>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</si>
  <si>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</si>
  <si>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</si>
  <si>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</si>
  <si>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</si>
  <si>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</si>
  <si>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</si>
  <si>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</si>
  <si>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</si>
  <si>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</si>
  <si>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</si>
  <si>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</si>
  <si>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</si>
  <si>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</si>
  <si>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</si>
  <si>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</si>
  <si>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</si>
  <si>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</si>
  <si>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</si>
  <si>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</si>
  <si>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</si>
  <si>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</si>
  <si>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</si>
  <si>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</si>
  <si>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</si>
  <si>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</si>
  <si>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</si>
  <si>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</si>
  <si>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</si>
  <si>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</si>
  <si>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</si>
  <si>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</si>
  <si>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</si>
  <si>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</si>
  <si>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</si>
  <si>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</si>
  <si>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</si>
  <si>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</si>
  <si>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</si>
  <si>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</si>
  <si>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</si>
  <si>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</si>
  <si>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</si>
  <si>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</si>
  <si>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</si>
  <si>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</si>
  <si>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</si>
  <si>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</si>
  <si>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</si>
  <si>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</si>
  <si>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</si>
  <si>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</si>
  <si>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</si>
  <si>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</si>
  <si>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</si>
  <si>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</si>
  <si>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</si>
  <si>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</si>
  <si>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</si>
  <si>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</si>
  <si>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</si>
  <si>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</si>
  <si>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</si>
  <si>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</si>
  <si>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</si>
  <si>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</si>
  <si>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</si>
  <si>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</si>
  <si>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</si>
  <si>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</si>
  <si>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</si>
  <si>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</si>
  <si>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</si>
  <si>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</si>
  <si>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</si>
  <si>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</si>
  <si>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</si>
  <si>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</si>
  <si>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</si>
  <si>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</si>
  <si>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</si>
  <si>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</si>
  <si>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</si>
  <si>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</si>
  <si>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</si>
  <si>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</si>
  <si>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</si>
  <si>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</si>
  <si>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</si>
  <si>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</si>
  <si>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</si>
  <si>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</si>
  <si>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</si>
  <si>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</si>
  <si>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</si>
  <si>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</si>
  <si>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</si>
  <si>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</si>
  <si>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</si>
  <si>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</si>
  <si>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</si>
  <si>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</si>
  <si>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</si>
  <si>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</si>
  <si>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</si>
  <si>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</si>
  <si>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</si>
  <si>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</si>
  <si>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</si>
  <si>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</si>
  <si>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</si>
  <si>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</si>
  <si>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</si>
  <si>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</si>
  <si>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</si>
  <si>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</si>
  <si>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</si>
  <si>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</si>
  <si>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</si>
  <si>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</si>
  <si>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</si>
  <si>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</si>
  <si>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</si>
  <si>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</si>
  <si>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</si>
  <si>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</si>
  <si>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</si>
  <si>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</si>
  <si>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</si>
  <si>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</si>
  <si>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</si>
  <si>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</si>
  <si>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</si>
  <si>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</si>
  <si>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</si>
  <si>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</si>
  <si>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</si>
  <si>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</si>
  <si>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</si>
  <si>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</si>
  <si>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</si>
  <si>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</si>
  <si>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</si>
  <si>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</si>
  <si>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</si>
  <si>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</si>
  <si>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</si>
  <si>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</si>
  <si>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</si>
  <si>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</si>
  <si>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</si>
  <si>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</si>
  <si>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</si>
  <si>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</si>
  <si>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</si>
  <si>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</si>
  <si>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</si>
  <si>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</si>
  <si>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</si>
  <si>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</si>
  <si>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</si>
  <si>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</si>
  <si>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</si>
  <si>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</si>
  <si>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</si>
  <si>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</si>
  <si>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</si>
  <si>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</si>
  <si>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</si>
  <si>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</si>
  <si>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</si>
  <si>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</si>
  <si>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</si>
  <si>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</si>
  <si>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</si>
  <si>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</si>
  <si>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</si>
  <si>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</si>
  <si>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</si>
  <si>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</si>
  <si>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</si>
  <si>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</si>
  <si>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</si>
  <si>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</si>
  <si>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</si>
  <si>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</si>
  <si>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</si>
  <si>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</si>
  <si>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</si>
  <si>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</si>
  <si>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</si>
  <si>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</si>
  <si>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</si>
  <si>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</si>
  <si>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</si>
  <si>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</si>
  <si>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</si>
  <si>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</si>
  <si>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</si>
  <si>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</si>
  <si>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</si>
  <si>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</si>
  <si>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</si>
  <si>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</si>
  <si>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</si>
  <si>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</si>
  <si>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</si>
  <si>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</si>
  <si>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</si>
  <si>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</si>
  <si>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</si>
  <si>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</si>
  <si>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</si>
  <si>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</si>
  <si>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</si>
  <si>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</si>
  <si>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</si>
  <si>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</si>
  <si>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</si>
  <si>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</si>
  <si>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</si>
  <si>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</si>
  <si>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</si>
  <si>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</si>
  <si>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</si>
  <si>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</si>
  <si>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</si>
  <si>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</si>
  <si>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</si>
  <si>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</si>
  <si>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</si>
  <si>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</si>
  <si>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</si>
  <si>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</si>
  <si>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</si>
  <si>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</si>
  <si>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</si>
  <si>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</si>
  <si>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</si>
  <si>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</si>
  <si>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</si>
  <si>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</si>
  <si>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</si>
  <si>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</si>
  <si>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</si>
  <si>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</si>
  <si>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</si>
  <si>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</si>
  <si>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</si>
  <si>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</si>
  <si>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</si>
  <si>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</si>
  <si>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</si>
  <si>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</si>
  <si>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</si>
  <si>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</si>
  <si>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</si>
  <si>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</si>
  <si>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</si>
  <si>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</si>
  <si>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</si>
  <si>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</si>
  <si>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</si>
  <si>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</si>
  <si>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</si>
  <si>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</si>
  <si>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</si>
  <si>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</si>
  <si>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</si>
  <si>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</si>
  <si>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</si>
  <si>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</si>
  <si>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</si>
  <si>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</si>
  <si>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</si>
  <si>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</si>
  <si>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</si>
  <si>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</si>
  <si>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</si>
  <si>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</si>
  <si>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</si>
  <si>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</si>
  <si>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</si>
  <si>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</si>
  <si>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</si>
  <si>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</si>
  <si>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</si>
  <si>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</si>
  <si>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</si>
  <si>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</si>
  <si>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</si>
  <si>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</si>
  <si>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</si>
  <si>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</si>
  <si>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</si>
  <si>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</si>
  <si>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</si>
  <si>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</si>
  <si>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</si>
  <si>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</si>
  <si>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</si>
  <si>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</si>
  <si>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</si>
  <si>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</si>
  <si>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</si>
  <si>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</si>
  <si>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</si>
  <si>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</si>
  <si>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</si>
  <si>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</si>
  <si>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</si>
  <si>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</si>
  <si>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</si>
  <si>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</si>
  <si>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</si>
  <si>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</si>
  <si>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</si>
  <si>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</si>
  <si>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</si>
  <si>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</si>
  <si>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</si>
  <si>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</si>
  <si>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</si>
  <si>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</si>
  <si>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</si>
  <si>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</si>
  <si>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</si>
  <si>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</si>
  <si>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</si>
  <si>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</si>
  <si>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</si>
  <si>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</si>
  <si>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</si>
  <si>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</si>
  <si>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</si>
  <si>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</si>
  <si>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</si>
  <si>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</si>
  <si>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</si>
  <si>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</si>
  <si>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</si>
  <si>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</si>
  <si>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</si>
  <si>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</si>
  <si>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</si>
  <si>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</si>
  <si>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</si>
  <si>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</si>
  <si>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</si>
  <si>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</si>
  <si>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</si>
  <si>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</si>
  <si>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</si>
  <si>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</si>
  <si>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</si>
  <si>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</si>
  <si>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</si>
  <si>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</si>
  <si>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</si>
  <si>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</si>
  <si>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</si>
  <si>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</si>
  <si>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</si>
  <si>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</si>
  <si>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</si>
  <si>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</si>
  <si>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</si>
  <si>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</si>
  <si>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</si>
  <si>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</si>
  <si>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</si>
  <si>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</si>
  <si>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</si>
  <si>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</si>
  <si>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</si>
  <si>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</si>
  <si>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</si>
  <si>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</si>
  <si>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</si>
  <si>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</si>
  <si>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</si>
  <si>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</si>
  <si>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</si>
  <si>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</si>
  <si>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</si>
  <si>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</si>
  <si>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</si>
  <si>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</si>
  <si>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</si>
  <si>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</si>
  <si>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</si>
  <si>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</si>
  <si>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</si>
  <si>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</si>
  <si>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</si>
  <si>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</si>
  <si>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</si>
  <si>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</si>
  <si>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</si>
  <si>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</si>
  <si>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</si>
  <si>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</si>
  <si>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</si>
  <si>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</si>
  <si>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</si>
  <si>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</si>
  <si>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</si>
  <si>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</si>
  <si>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</si>
  <si>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</si>
  <si>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</si>
  <si>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</si>
  <si>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</si>
  <si>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</si>
  <si>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</si>
  <si>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</si>
  <si>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</si>
  <si>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</si>
  <si>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</si>
  <si>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</si>
  <si>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</si>
  <si>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</si>
  <si>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</si>
  <si>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</si>
  <si>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</si>
  <si>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</si>
  <si>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</si>
  <si>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</si>
  <si>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</si>
  <si>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</si>
  <si>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</si>
  <si>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</si>
  <si>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</si>
  <si>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</si>
  <si>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</si>
  <si>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</si>
  <si>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</si>
  <si>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</si>
  <si>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</si>
  <si>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</si>
  <si>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</si>
  <si>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</si>
  <si>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</si>
  <si>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</si>
  <si>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</si>
  <si>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</si>
  <si>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</si>
  <si>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</si>
  <si>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</si>
  <si>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</si>
  <si>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</si>
  <si>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</si>
  <si>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</si>
  <si>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</si>
  <si>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</si>
  <si>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</si>
  <si>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</si>
  <si>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</si>
  <si>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</si>
  <si>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</si>
  <si>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</si>
  <si>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</si>
  <si>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</si>
  <si>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</si>
  <si>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</si>
  <si>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</si>
  <si>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</si>
  <si>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</si>
  <si>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</si>
  <si>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</si>
  <si>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</si>
  <si>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</si>
  <si>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</si>
  <si>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</si>
  <si>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</si>
  <si>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</si>
  <si>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</si>
  <si>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</si>
  <si>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</si>
  <si>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</si>
  <si>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</si>
  <si>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</si>
  <si>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</si>
  <si>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</si>
  <si>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</si>
  <si>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</si>
  <si>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</si>
  <si>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</si>
  <si>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</si>
  <si>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</si>
  <si>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</si>
  <si>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</si>
  <si>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</si>
  <si>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</si>
  <si>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</si>
  <si>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</si>
  <si>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</si>
  <si>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</si>
  <si>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</si>
  <si>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</si>
  <si>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</si>
  <si>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</si>
  <si>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</si>
  <si>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</si>
  <si>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</si>
  <si>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</si>
  <si>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</si>
  <si>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</si>
  <si>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</si>
  <si>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</si>
  <si>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</si>
  <si>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</si>
  <si>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</si>
  <si>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</si>
  <si>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</si>
  <si>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</si>
  <si>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</si>
  <si>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</si>
  <si>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</si>
  <si>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</si>
  <si>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</si>
  <si>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</si>
  <si>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</si>
  <si>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</si>
  <si>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</si>
  <si>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</si>
  <si>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</si>
  <si>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</si>
  <si>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</si>
  <si>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</si>
  <si>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</si>
  <si>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</si>
  <si>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</si>
  <si>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</si>
  <si>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</si>
  <si>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</si>
  <si>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</si>
  <si>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</si>
  <si>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</si>
  <si>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</si>
  <si>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</si>
  <si>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</si>
  <si>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</si>
  <si>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</si>
  <si>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</si>
  <si>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</si>
  <si>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</si>
  <si>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</si>
  <si>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</si>
  <si>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</si>
  <si>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</si>
  <si>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</si>
  <si>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</si>
  <si>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</si>
  <si>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</si>
  <si>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</si>
  <si>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</si>
  <si>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</si>
  <si>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</si>
  <si>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</si>
  <si>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</si>
  <si>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</si>
  <si>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</si>
  <si>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</si>
  <si>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</si>
  <si>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</si>
  <si>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</si>
  <si>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</si>
  <si>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</si>
  <si>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</si>
  <si>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</si>
  <si>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</si>
  <si>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</si>
  <si>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</si>
  <si>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</si>
  <si>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</si>
  <si>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</si>
  <si>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</si>
  <si>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</si>
  <si>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</si>
  <si>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</si>
  <si>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</si>
  <si>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</si>
  <si>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</si>
  <si>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</si>
  <si>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</si>
  <si>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</si>
  <si>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</si>
  <si>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</si>
  <si>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</si>
  <si>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</si>
  <si>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</si>
  <si>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</si>
  <si>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</si>
  <si>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</si>
  <si>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</si>
  <si>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</si>
  <si>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</si>
  <si>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</si>
  <si>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</si>
  <si>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</si>
  <si>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</si>
  <si>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</si>
  <si>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</si>
  <si>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</si>
  <si>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</si>
  <si>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</si>
  <si>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</si>
  <si>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</si>
  <si>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</si>
  <si>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</si>
  <si>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</si>
  <si>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</si>
  <si>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</si>
  <si>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</si>
  <si>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</si>
  <si>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</si>
  <si>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</si>
  <si>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</si>
  <si>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</si>
  <si>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</si>
  <si>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</si>
  <si>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</si>
  <si>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</si>
  <si>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</si>
  <si>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</si>
  <si>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</si>
  <si>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</si>
  <si>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</si>
  <si>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</si>
  <si>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</si>
  <si>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</si>
  <si>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</si>
  <si>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</si>
  <si>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</si>
  <si>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</si>
  <si>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</si>
  <si>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</si>
  <si>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</si>
  <si>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</si>
  <si>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</si>
  <si>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</si>
  <si>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</si>
  <si>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</si>
  <si>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</si>
  <si>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</si>
  <si>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</si>
  <si>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</si>
  <si>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</si>
  <si>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</si>
  <si>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</si>
  <si>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</si>
  <si>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</si>
  <si>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</si>
  <si>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</si>
  <si>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</si>
  <si>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</si>
  <si>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</si>
  <si>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</si>
  <si>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</si>
  <si>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</si>
  <si>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</si>
  <si>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</si>
  <si>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</si>
  <si>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</si>
  <si>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</si>
  <si>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</si>
  <si>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</si>
  <si>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</si>
  <si>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</si>
  <si>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</si>
  <si>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</si>
  <si>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</si>
  <si>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</si>
  <si>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</si>
  <si>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</si>
  <si>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</si>
  <si>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</si>
  <si>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</si>
  <si>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</si>
  <si>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</si>
  <si>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</si>
  <si>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</si>
  <si>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</si>
  <si>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</si>
  <si>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</si>
  <si>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</si>
  <si>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</si>
  <si>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</si>
  <si>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</si>
  <si>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</si>
  <si>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</si>
  <si>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</si>
  <si>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</si>
  <si>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</si>
  <si>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</si>
  <si>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</si>
  <si>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</si>
  <si>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</si>
  <si>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</si>
  <si>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</si>
  <si>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</si>
  <si>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</si>
  <si>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</si>
  <si>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</si>
  <si>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</si>
  <si>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</si>
  <si>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</si>
  <si>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</si>
  <si>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</si>
  <si>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</si>
  <si>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</si>
  <si>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</si>
  <si>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</si>
  <si>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</si>
  <si>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</si>
  <si>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</si>
  <si>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</si>
  <si>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</si>
  <si>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</si>
  <si>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</si>
  <si>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</si>
  <si>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</si>
  <si>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</si>
  <si>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</si>
  <si>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</si>
  <si>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</si>
  <si>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</si>
  <si>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</si>
  <si>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</si>
  <si>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</si>
  <si>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</si>
  <si>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</si>
  <si>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</si>
  <si>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</si>
  <si>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</si>
  <si>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</si>
  <si>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</si>
  <si>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</si>
  <si>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</si>
  <si>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</si>
  <si>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</si>
  <si>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</si>
  <si>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</si>
  <si>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</si>
  <si>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</si>
  <si>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</si>
  <si>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</si>
  <si>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</si>
  <si>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</si>
  <si>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</si>
  <si>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</si>
  <si>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</si>
  <si>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</si>
  <si>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</si>
  <si>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</si>
  <si>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</si>
  <si>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</si>
  <si>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</si>
  <si>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</si>
  <si>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</si>
  <si>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</si>
  <si>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</si>
  <si>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</si>
  <si>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</si>
  <si>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</si>
  <si>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</si>
  <si>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</si>
  <si>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</si>
  <si>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</si>
  <si>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</si>
  <si>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</si>
  <si>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</si>
  <si>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</si>
  <si>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</si>
  <si>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</si>
  <si>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</si>
  <si>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</si>
  <si>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</si>
  <si>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</si>
  <si>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</si>
  <si>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</si>
  <si>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</si>
  <si>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</si>
  <si>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</si>
  <si>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</si>
  <si>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</si>
  <si>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</si>
  <si>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</si>
  <si>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</si>
  <si>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</si>
  <si>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</si>
  <si>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</si>
  <si>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</si>
  <si>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</si>
  <si>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</si>
  <si>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</si>
  <si>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</si>
  <si>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</si>
  <si>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</si>
  <si>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</si>
  <si>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</si>
  <si>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</si>
  <si>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</si>
  <si>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</si>
  <si>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</si>
  <si>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</si>
  <si>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</si>
  <si>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</si>
  <si>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</si>
  <si>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</si>
  <si>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</si>
  <si>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</si>
  <si>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</si>
  <si>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</si>
  <si>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</si>
  <si>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</si>
  <si>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</si>
  <si>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</si>
  <si>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</si>
  <si>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</si>
  <si>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</si>
  <si>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</si>
  <si>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</si>
  <si>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</si>
  <si>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</si>
  <si>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</si>
  <si>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</si>
  <si>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</si>
  <si>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</si>
  <si>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</si>
  <si>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</si>
  <si>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</si>
  <si>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</si>
  <si>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</si>
  <si>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</si>
  <si>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</si>
  <si>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</si>
  <si>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</si>
  <si>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</si>
  <si>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</si>
  <si>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</si>
  <si>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</si>
  <si>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</si>
  <si>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</si>
  <si>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</si>
  <si>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</si>
  <si>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</si>
  <si>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</si>
  <si>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</si>
  <si>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</si>
  <si>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</si>
  <si>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</si>
  <si>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</si>
  <si>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</si>
  <si>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</si>
  <si>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</si>
  <si>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</si>
  <si>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</si>
  <si>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</si>
  <si>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</si>
  <si>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</si>
  <si>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</si>
  <si>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</si>
  <si>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</si>
  <si>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</si>
  <si>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</si>
  <si>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</si>
  <si>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</si>
  <si>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</si>
  <si>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</si>
  <si>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</si>
  <si>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</si>
  <si>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</si>
  <si>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</si>
  <si>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</si>
  <si>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</si>
  <si>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</si>
  <si>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</si>
  <si>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</si>
  <si>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</si>
  <si>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</si>
  <si>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</si>
  <si>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</si>
  <si>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</si>
  <si>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</si>
  <si>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</si>
  <si>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</si>
  <si>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</si>
  <si>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</si>
  <si>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</si>
  <si>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</si>
  <si>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</si>
  <si>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</si>
  <si>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</si>
  <si>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</si>
  <si>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</si>
  <si>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</si>
  <si>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</si>
  <si>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</si>
  <si>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</si>
  <si>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</si>
  <si>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</si>
  <si>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</si>
  <si>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</si>
  <si>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</si>
  <si>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</si>
  <si>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</si>
  <si>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</si>
  <si>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</si>
  <si>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</si>
  <si>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</si>
  <si>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</si>
  <si>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</si>
  <si>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</si>
  <si>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</si>
  <si>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</si>
  <si>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</si>
  <si>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</si>
  <si>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</si>
  <si>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</si>
  <si>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</si>
  <si>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</si>
  <si>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</si>
  <si>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</si>
  <si>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</si>
  <si>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</si>
  <si>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</si>
  <si>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</si>
  <si>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</si>
  <si>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</si>
  <si>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</si>
  <si>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</si>
  <si>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</si>
  <si>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</si>
  <si>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</si>
  <si>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</si>
  <si>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</si>
  <si>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</si>
  <si>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</si>
  <si>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</si>
  <si>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</si>
  <si>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</si>
  <si>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</si>
  <si>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</si>
  <si>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</si>
  <si>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</si>
  <si>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</si>
  <si>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</si>
  <si>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</si>
  <si>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</si>
  <si>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</si>
  <si>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</si>
  <si>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</si>
  <si>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</si>
  <si>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</si>
  <si>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</si>
  <si>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</si>
  <si>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</si>
  <si>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</si>
  <si>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</si>
  <si>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</si>
  <si>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</si>
  <si>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</si>
  <si>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</si>
  <si>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</si>
  <si>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</si>
  <si>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</si>
  <si>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</si>
  <si>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</si>
  <si>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</si>
  <si>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</si>
  <si>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</si>
  <si>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</si>
  <si>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</si>
  <si>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</si>
  <si>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</si>
  <si>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</si>
  <si>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</si>
  <si>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</si>
  <si>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</si>
  <si>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</si>
  <si>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</si>
  <si>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</si>
  <si>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</si>
  <si>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</si>
  <si>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</si>
  <si>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</si>
  <si>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</si>
  <si>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</si>
  <si>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</si>
  <si>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</si>
  <si>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</si>
  <si>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</si>
  <si>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</si>
  <si>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</si>
  <si>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</si>
  <si>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</si>
  <si>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</si>
  <si>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</si>
  <si>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</si>
  <si>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</si>
  <si>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</si>
  <si>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</si>
  <si>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</si>
  <si>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</si>
  <si>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</si>
  <si>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</si>
  <si>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</si>
  <si>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</si>
  <si>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</si>
  <si>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</si>
  <si>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</si>
  <si>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</si>
  <si>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</si>
  <si>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</si>
  <si>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</si>
  <si>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</si>
  <si>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</si>
  <si>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</si>
  <si>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</si>
  <si>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</si>
  <si>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</si>
  <si>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</si>
  <si>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</si>
  <si>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</si>
  <si>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</si>
  <si>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</si>
  <si>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</si>
  <si>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</si>
  <si>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</si>
  <si>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</si>
  <si>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</si>
  <si>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</si>
  <si>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</si>
  <si>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</si>
  <si>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</si>
  <si>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</si>
  <si>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</si>
  <si>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</si>
  <si>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</si>
  <si>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</si>
  <si>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</si>
  <si>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</si>
  <si>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</si>
  <si>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</si>
  <si>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</si>
  <si>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</si>
  <si>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</si>
  <si>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</si>
  <si>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</si>
  <si>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</si>
  <si>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</si>
  <si>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</si>
  <si>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</si>
  <si>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</si>
  <si>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</si>
  <si>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</si>
  <si>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</si>
  <si>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</si>
  <si>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</si>
  <si>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</si>
  <si>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</si>
  <si>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</si>
  <si>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</si>
  <si>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</si>
  <si>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</si>
  <si>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</si>
  <si>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</si>
  <si>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</si>
  <si>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</si>
  <si>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</si>
  <si>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</si>
  <si>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</si>
  <si>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</si>
  <si>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</si>
  <si>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</si>
  <si>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</si>
  <si>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</si>
  <si>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</si>
  <si>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</si>
  <si>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</si>
  <si>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</si>
  <si>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</si>
  <si>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</si>
  <si>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</si>
  <si>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</si>
  <si>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</si>
  <si>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</si>
  <si>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</si>
  <si>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</si>
  <si>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</si>
  <si>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</si>
  <si>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</si>
  <si>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</si>
  <si>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</si>
  <si>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</si>
  <si>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</si>
  <si>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</si>
  <si>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</si>
  <si>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</si>
  <si>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</si>
  <si>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</si>
  <si>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</si>
  <si>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</si>
  <si>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</si>
  <si>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</si>
  <si>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</si>
  <si>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</si>
  <si>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</si>
  <si>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</si>
  <si>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</si>
  <si>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</si>
  <si>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</si>
  <si>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</si>
  <si>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</si>
  <si>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</si>
  <si>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</si>
  <si>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</si>
  <si>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</si>
  <si>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</si>
  <si>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</si>
  <si>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</si>
  <si>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</si>
  <si>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</si>
  <si>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</si>
  <si>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</si>
  <si>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</si>
  <si>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</si>
  <si>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</si>
  <si>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</si>
  <si>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</si>
  <si>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</si>
  <si>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</si>
  <si>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</si>
  <si>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</si>
  <si>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</si>
  <si>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</si>
  <si>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</si>
  <si>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</si>
  <si>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</si>
  <si>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</si>
  <si>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</si>
  <si>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</si>
  <si>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</si>
  <si>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</si>
  <si>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</si>
  <si>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</si>
  <si>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</si>
  <si>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</si>
  <si>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</si>
  <si>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</si>
  <si>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</si>
  <si>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</si>
  <si>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</si>
  <si>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</si>
  <si>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</si>
  <si>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</si>
  <si>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</si>
  <si>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</si>
  <si>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</si>
  <si>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</si>
  <si>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</si>
  <si>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</si>
  <si>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</si>
  <si>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</si>
  <si>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</si>
  <si>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</si>
  <si>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</si>
  <si>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</si>
  <si>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</si>
  <si>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</si>
  <si>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</si>
  <si>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</si>
  <si>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</si>
  <si>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</si>
  <si>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</si>
  <si>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</si>
  <si>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</si>
  <si>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</si>
  <si>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</si>
  <si>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</si>
  <si>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</si>
  <si>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</si>
  <si>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</si>
  <si>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</si>
  <si>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</si>
  <si>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</si>
  <si>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</si>
  <si>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</si>
  <si>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</si>
  <si>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</si>
  <si>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</si>
  <si>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</si>
  <si>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</si>
  <si>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</si>
  <si>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</si>
  <si>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</si>
  <si>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</si>
  <si>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</si>
  <si>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</si>
  <si>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</si>
  <si>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</si>
  <si>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</si>
  <si>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</si>
  <si>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</si>
  <si>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</si>
  <si>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</si>
  <si>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</si>
  <si>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</si>
  <si>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</si>
  <si>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</si>
  <si>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</si>
  <si>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</si>
  <si>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</si>
  <si>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</si>
  <si>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</si>
  <si>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</si>
  <si>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</si>
  <si>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</si>
  <si>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</si>
  <si>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</si>
  <si>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</si>
  <si>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</si>
  <si>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</si>
  <si>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</si>
  <si>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</si>
  <si>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</si>
  <si>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</si>
  <si>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</si>
  <si>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</si>
  <si>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</si>
  <si>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</si>
  <si>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</si>
  <si>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</si>
  <si>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</si>
  <si>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</si>
  <si>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</si>
  <si>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</si>
  <si>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</si>
  <si>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</si>
  <si>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</si>
  <si>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</si>
  <si>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</si>
  <si>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</si>
  <si>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</si>
  <si>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</si>
  <si>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</si>
  <si>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</si>
  <si>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</si>
  <si>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</si>
  <si>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</si>
  <si>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</si>
  <si>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</si>
  <si>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</si>
  <si>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</si>
  <si>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</si>
  <si>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</si>
  <si>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</si>
  <si>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</si>
  <si>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</si>
  <si>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</si>
  <si>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</si>
  <si>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</si>
  <si>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</si>
  <si>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</si>
  <si>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</si>
  <si>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</si>
  <si>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</si>
  <si>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</si>
  <si>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</si>
  <si>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</si>
  <si>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</si>
  <si>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</si>
  <si>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</si>
  <si>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</si>
  <si>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</si>
  <si>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</si>
  <si>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</si>
  <si>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</si>
  <si>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</si>
  <si>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</si>
  <si>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</si>
  <si>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</si>
  <si>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</si>
  <si>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</si>
  <si>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</si>
  <si>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</si>
  <si>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</si>
  <si>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</si>
  <si>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</si>
  <si>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</si>
  <si>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</si>
  <si>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</si>
  <si>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</si>
  <si>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</si>
  <si>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</si>
  <si>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</si>
  <si>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</si>
  <si>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</si>
  <si>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</si>
  <si>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</si>
  <si>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</si>
  <si>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</si>
  <si>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</si>
  <si>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</si>
  <si>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</si>
  <si>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</si>
  <si>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</si>
  <si>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</si>
  <si>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</si>
  <si>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</si>
  <si>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</si>
  <si>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</si>
  <si>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</si>
  <si>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</si>
  <si>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</si>
  <si>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</si>
  <si>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</si>
  <si>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</si>
  <si>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</si>
  <si>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</si>
  <si>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</si>
  <si>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</si>
  <si>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</si>
  <si>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</si>
  <si>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</si>
  <si>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</si>
  <si>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</si>
  <si>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</si>
  <si>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</si>
  <si>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</si>
  <si>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</si>
  <si>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</si>
  <si>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</si>
  <si>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</si>
  <si>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</si>
  <si>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</si>
  <si>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</si>
  <si>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</si>
  <si>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</si>
  <si>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</si>
  <si>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</si>
  <si>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</si>
  <si>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</si>
  <si>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</si>
  <si>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</si>
  <si>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</si>
  <si>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</si>
  <si>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</si>
  <si>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</si>
  <si>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</si>
  <si>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</si>
  <si>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</si>
  <si>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</si>
  <si>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</si>
  <si>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</si>
  <si>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</si>
  <si>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</si>
  <si>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</si>
  <si>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</si>
  <si>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</si>
  <si>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</si>
  <si>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</si>
  <si>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</si>
  <si>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</si>
  <si>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</si>
  <si>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</si>
  <si>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</si>
  <si>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</si>
  <si>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</si>
  <si>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</si>
  <si>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</si>
  <si>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</si>
  <si>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</si>
  <si>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</si>
  <si>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</si>
  <si>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</si>
  <si>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</si>
  <si>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</si>
  <si>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</si>
  <si>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</si>
  <si>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</si>
  <si>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</si>
  <si>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</si>
  <si>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</si>
  <si>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</si>
  <si>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</si>
  <si>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</si>
  <si>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</si>
  <si>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</si>
  <si>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</si>
  <si>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</si>
  <si>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</si>
  <si>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</si>
  <si>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</si>
  <si>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</si>
  <si>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</si>
  <si>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</si>
  <si>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</si>
  <si>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</si>
  <si>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</si>
  <si>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</si>
  <si>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</si>
  <si>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</si>
  <si>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</si>
  <si>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</si>
  <si>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</si>
  <si>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</si>
  <si>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</si>
  <si>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</si>
  <si>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</si>
  <si>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</si>
  <si>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</si>
  <si>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</si>
  <si>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</si>
  <si>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</si>
  <si>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</si>
  <si>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</si>
  <si>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</si>
  <si>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</si>
  <si>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</si>
  <si>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</si>
  <si>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</si>
  <si>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</si>
  <si>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</si>
  <si>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</si>
  <si>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</si>
  <si>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</si>
  <si>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</si>
  <si>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</si>
  <si>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</si>
  <si>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</si>
  <si>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</si>
  <si>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</si>
  <si>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</si>
  <si>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</si>
  <si>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</si>
  <si>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</si>
  <si>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</si>
  <si>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</si>
  <si>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</si>
  <si>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</si>
  <si>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</si>
  <si>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</si>
  <si>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</si>
  <si>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</si>
  <si>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</si>
  <si>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</si>
  <si>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</si>
  <si>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</si>
  <si>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</si>
  <si>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</si>
  <si>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</si>
  <si>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</si>
  <si>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</si>
  <si>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</si>
  <si>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</si>
  <si>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</si>
  <si>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</si>
  <si>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</si>
  <si>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</si>
  <si>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</si>
  <si>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</si>
  <si>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</si>
  <si>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</si>
  <si>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</si>
  <si>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</si>
  <si>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</si>
  <si>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</si>
  <si>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</si>
  <si>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</si>
  <si>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</si>
  <si>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</si>
  <si>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</si>
  <si>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</si>
  <si>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</si>
  <si>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</si>
  <si>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</si>
  <si>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</si>
  <si>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</si>
  <si>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</si>
  <si>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</si>
  <si>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</si>
  <si>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</si>
  <si>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</si>
  <si>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</si>
  <si>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</si>
  <si>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</si>
  <si>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</si>
  <si>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</si>
  <si>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</si>
  <si>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</si>
  <si>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</si>
  <si>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</si>
  <si>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</si>
  <si>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</si>
  <si>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</si>
  <si>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</si>
  <si>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</si>
  <si>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</si>
  <si>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</si>
  <si>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</si>
  <si>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</si>
  <si>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</si>
  <si>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</si>
  <si>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</si>
  <si>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</si>
  <si>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</si>
  <si>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</si>
  <si>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</si>
  <si>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</si>
  <si>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</si>
  <si>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</si>
  <si>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</si>
  <si>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</si>
  <si>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</si>
  <si>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</si>
  <si>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</si>
  <si>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</si>
  <si>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</si>
  <si>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</si>
  <si>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</si>
  <si>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</si>
  <si>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</si>
  <si>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</si>
  <si>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</si>
  <si>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</si>
  <si>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</si>
  <si>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</si>
  <si>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</si>
  <si>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</si>
  <si>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</si>
  <si>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</si>
  <si>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</si>
  <si>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</si>
  <si>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</si>
  <si>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</si>
  <si>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</si>
  <si>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</si>
  <si>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</si>
  <si>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</si>
  <si>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</si>
  <si>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</si>
  <si>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</si>
  <si>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</si>
  <si>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</si>
  <si>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</si>
  <si>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</si>
  <si>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</si>
  <si>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</si>
  <si>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</si>
  <si>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</si>
  <si>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</si>
  <si>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</si>
  <si>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</si>
  <si>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</si>
  <si>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</si>
  <si>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</si>
  <si>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</si>
  <si>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</si>
  <si>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</si>
  <si>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</si>
  <si>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</si>
  <si>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</si>
  <si>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</si>
  <si>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</si>
  <si>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</si>
  <si>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</si>
  <si>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</si>
  <si>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</si>
  <si>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</si>
  <si>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</si>
  <si>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</si>
  <si>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</si>
  <si>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</si>
  <si>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</si>
  <si>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</si>
  <si>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</si>
  <si>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</si>
  <si>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</si>
  <si>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</si>
  <si>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</si>
  <si>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</si>
  <si>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</si>
  <si>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</si>
  <si>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</si>
  <si>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</si>
  <si>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</si>
  <si>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</si>
  <si>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</si>
  <si>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</si>
  <si>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</si>
  <si>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</si>
  <si>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</si>
  <si>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</si>
  <si>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</si>
  <si>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</si>
  <si>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</si>
  <si>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</si>
  <si>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</si>
  <si>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</si>
  <si>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</si>
  <si>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</si>
  <si>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</si>
  <si>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</si>
  <si>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</si>
  <si>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</si>
  <si>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</si>
  <si>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</si>
  <si>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</si>
  <si>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</si>
  <si>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</si>
  <si>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</si>
  <si>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</si>
  <si>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</si>
  <si>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</si>
  <si>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</si>
  <si>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</si>
  <si>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</si>
  <si>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</si>
  <si>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</si>
  <si>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</si>
  <si>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</si>
  <si>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</si>
  <si>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</si>
  <si>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</si>
  <si>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</si>
  <si>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</si>
  <si>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</si>
  <si>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</si>
  <si>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</si>
  <si>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</si>
  <si>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</si>
  <si>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</si>
  <si>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</si>
  <si>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</si>
  <si>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</si>
  <si>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</si>
  <si>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</si>
  <si>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</si>
  <si>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</si>
  <si>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</si>
  <si>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</si>
  <si>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</si>
  <si>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</si>
  <si>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</si>
  <si>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</si>
  <si>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</si>
  <si>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</si>
  <si>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</si>
  <si>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</si>
  <si>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</si>
  <si>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</si>
  <si>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</si>
  <si>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</si>
  <si>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</si>
  <si>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</si>
  <si>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</si>
  <si>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</si>
  <si>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</si>
  <si>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</si>
  <si>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</si>
  <si>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</si>
  <si>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</si>
  <si>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</si>
  <si>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</si>
  <si>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</si>
  <si>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</si>
  <si>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</si>
  <si>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</si>
  <si>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</si>
  <si>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</si>
  <si>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</si>
  <si>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</si>
  <si>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</si>
  <si>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</si>
  <si>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</si>
  <si>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</si>
  <si>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</si>
  <si>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</si>
  <si>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</si>
  <si>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</si>
  <si>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</si>
  <si>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</si>
  <si>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</si>
  <si>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</si>
  <si>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</si>
  <si>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</si>
  <si>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</si>
  <si>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</si>
  <si>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</si>
  <si>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</si>
  <si>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</si>
  <si>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</si>
  <si>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</si>
  <si>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</si>
  <si>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</si>
  <si>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</si>
  <si>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</si>
  <si>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</si>
  <si>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</si>
  <si>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</si>
  <si>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</si>
  <si>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</si>
  <si>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</si>
  <si>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</si>
  <si>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</si>
  <si>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</si>
  <si>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</si>
  <si>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</si>
  <si>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</si>
  <si>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</si>
  <si>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</si>
  <si>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</si>
  <si>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</si>
  <si>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</si>
  <si>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</si>
  <si>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</si>
  <si>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</si>
  <si>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</si>
  <si>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</si>
  <si>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</si>
  <si>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</si>
  <si>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</si>
  <si>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</si>
  <si>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</si>
  <si>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</si>
  <si>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</si>
  <si>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</si>
  <si>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</si>
  <si>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</si>
  <si>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</si>
  <si>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</si>
  <si>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</si>
  <si>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</si>
  <si>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</si>
  <si>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</si>
  <si>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</si>
  <si>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</si>
  <si>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</si>
  <si>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</si>
  <si>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</si>
  <si>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</si>
  <si>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</si>
  <si>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</si>
  <si>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</si>
  <si>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</si>
  <si>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</si>
  <si>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</si>
  <si>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</si>
  <si>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</si>
  <si>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</si>
  <si>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</si>
  <si>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</si>
  <si>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</si>
  <si>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</si>
  <si>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</si>
  <si>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</si>
  <si>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</si>
  <si>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</si>
  <si>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</si>
  <si>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</si>
  <si>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</si>
  <si>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</si>
  <si>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</si>
  <si>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</si>
  <si>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</si>
  <si>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</si>
  <si>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</si>
  <si>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</si>
  <si>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</si>
  <si>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</si>
  <si>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</si>
  <si>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</si>
  <si>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</si>
  <si>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</si>
  <si>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</si>
  <si>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</si>
  <si>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</si>
  <si>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</si>
  <si>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</si>
  <si>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</si>
  <si>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</si>
  <si>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</si>
  <si>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</si>
  <si>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</si>
  <si>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</si>
  <si>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</si>
  <si>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</si>
  <si>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</si>
  <si>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</si>
  <si>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</si>
  <si>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</si>
  <si>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</si>
  <si>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</si>
  <si>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</si>
  <si>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</si>
  <si>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</si>
  <si>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</si>
  <si>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</si>
  <si>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</si>
  <si>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</si>
  <si>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</si>
  <si>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</si>
  <si>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</si>
  <si>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</si>
  <si>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</si>
  <si>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</si>
  <si>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</si>
  <si>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</si>
  <si>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</si>
  <si>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</si>
  <si>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</si>
  <si>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</si>
  <si>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</si>
  <si>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</si>
  <si>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</si>
  <si>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</si>
  <si>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</si>
  <si>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</si>
  <si>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</si>
  <si>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</si>
  <si>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</si>
  <si>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</si>
  <si>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</si>
  <si>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</si>
  <si>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</si>
  <si>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</si>
  <si>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</si>
  <si>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</si>
  <si>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</si>
  <si>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</si>
  <si>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</si>
  <si>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</si>
  <si>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</si>
  <si>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</si>
  <si>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</si>
  <si>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</si>
  <si>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</si>
  <si>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</si>
  <si>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</si>
  <si>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</si>
  <si>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</si>
  <si>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</si>
  <si>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</si>
  <si>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</si>
  <si>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</si>
  <si>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</si>
  <si>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</si>
  <si>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</si>
  <si>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</si>
  <si>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</si>
  <si>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</si>
  <si>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</si>
  <si>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</si>
  <si>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</si>
  <si>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</si>
  <si>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</si>
  <si>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</si>
  <si>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</si>
  <si>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</si>
  <si>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</si>
  <si>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</si>
  <si>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</si>
  <si>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</si>
  <si>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</si>
  <si>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</si>
  <si>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</si>
  <si>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</si>
  <si>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</si>
  <si>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</si>
  <si>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</si>
  <si>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</si>
  <si>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</si>
  <si>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</si>
  <si>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</si>
  <si>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</si>
  <si>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</si>
  <si>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</si>
  <si>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</si>
  <si>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</si>
  <si>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</si>
  <si>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</si>
  <si>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</si>
  <si>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</si>
  <si>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</si>
  <si>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</si>
  <si>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</si>
  <si>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</si>
  <si>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</si>
  <si>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</si>
  <si>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</si>
  <si>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</si>
  <si>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</si>
  <si>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</si>
  <si>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</si>
  <si>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</si>
  <si>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</si>
  <si>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</si>
  <si>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</si>
  <si>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</si>
  <si>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</si>
  <si>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</si>
  <si>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</si>
  <si>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</si>
  <si>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</si>
  <si>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</si>
  <si>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</si>
  <si>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</si>
  <si>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</si>
  <si>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</si>
  <si>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</si>
  <si>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</si>
  <si>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</si>
  <si>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</si>
  <si>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</si>
  <si>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</si>
  <si>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</si>
  <si>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</si>
  <si>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</si>
  <si>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</si>
  <si>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</si>
  <si>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</si>
  <si>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</si>
  <si>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</si>
  <si>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</si>
  <si>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</si>
  <si>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</si>
  <si>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</si>
  <si>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</si>
  <si>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</si>
  <si>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</si>
  <si>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</si>
  <si>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</si>
  <si>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</si>
  <si>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</si>
  <si>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</si>
  <si>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</si>
  <si>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</si>
  <si>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</si>
  <si>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</si>
  <si>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</si>
  <si>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</si>
  <si>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</si>
  <si>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</si>
  <si>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</si>
  <si>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</si>
  <si>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</si>
  <si>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</si>
  <si>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</si>
  <si>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</si>
  <si>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</si>
  <si>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</si>
  <si>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</si>
  <si>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</si>
  <si>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</si>
  <si>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</si>
  <si>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</si>
  <si>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</si>
  <si>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</si>
  <si>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</si>
  <si>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</si>
  <si>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</si>
  <si>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</si>
  <si>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</si>
  <si>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</si>
  <si>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</si>
  <si>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</si>
  <si>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</si>
  <si>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</si>
  <si>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</si>
  <si>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</si>
  <si>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</si>
  <si>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</si>
  <si>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</si>
  <si>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</si>
  <si>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</si>
  <si>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</si>
  <si>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</si>
  <si>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</si>
  <si>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</si>
  <si>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</si>
  <si>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</si>
  <si>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</si>
  <si>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</si>
  <si>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</si>
  <si>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</si>
  <si>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</si>
  <si>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</si>
  <si>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</si>
  <si>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</si>
  <si>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</si>
  <si>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</si>
  <si>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</si>
  <si>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</si>
  <si>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</si>
  <si>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</si>
  <si>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</si>
  <si>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</si>
  <si>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</si>
  <si>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</si>
  <si>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</si>
  <si>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</si>
  <si>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</si>
  <si>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</si>
  <si>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</si>
  <si>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</si>
  <si>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</si>
  <si>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</si>
  <si>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</si>
  <si>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</si>
  <si>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</si>
  <si>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</si>
  <si>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</si>
  <si>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</si>
  <si>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</si>
  <si>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</si>
  <si>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</si>
  <si>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</si>
  <si>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</si>
  <si>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</si>
  <si>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</si>
  <si>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</si>
  <si>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</si>
  <si>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</si>
  <si>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</si>
  <si>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</si>
  <si>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</si>
  <si>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</si>
  <si>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</si>
  <si>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</si>
  <si>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</si>
  <si>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</si>
  <si>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</si>
  <si>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</si>
  <si>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</si>
  <si>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</si>
  <si>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</si>
  <si>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</si>
  <si>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</si>
  <si>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</si>
  <si>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</si>
  <si>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</si>
  <si>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</si>
  <si>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</si>
  <si>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</si>
  <si>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</si>
  <si>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</si>
  <si>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</si>
  <si>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</si>
  <si>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</si>
  <si>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</si>
  <si>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</si>
  <si>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</si>
  <si>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</si>
  <si>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</si>
  <si>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</si>
  <si>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</si>
  <si>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</si>
  <si>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</si>
  <si>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</si>
  <si>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</si>
  <si>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</si>
  <si>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</si>
  <si>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</si>
  <si>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</si>
  <si>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</si>
  <si>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</si>
  <si>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</si>
  <si>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</si>
  <si>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</si>
  <si>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</si>
  <si>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</si>
  <si>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</si>
  <si>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</si>
  <si>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</si>
  <si>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</si>
  <si>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</si>
  <si>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</si>
  <si>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</si>
  <si>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</si>
  <si>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</si>
  <si>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</si>
  <si>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</si>
  <si>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</si>
  <si>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</si>
  <si>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</si>
  <si>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</si>
  <si>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</si>
  <si>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</si>
  <si>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</si>
  <si>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</si>
  <si>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</si>
  <si>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</si>
  <si>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</si>
  <si>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</si>
  <si>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</si>
  <si>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</si>
  <si>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</si>
  <si>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</si>
  <si>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</si>
  <si>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</si>
  <si>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</si>
  <si>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</si>
  <si>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</si>
  <si>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</si>
  <si>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</si>
  <si>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</si>
  <si>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</si>
  <si>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</si>
  <si>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</si>
  <si>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</si>
  <si>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</si>
  <si>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</si>
  <si>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</si>
  <si>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</si>
  <si>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</si>
  <si>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</si>
  <si>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</si>
  <si>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</si>
  <si>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</si>
  <si>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</si>
  <si>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</si>
  <si>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</si>
  <si>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</si>
  <si>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</si>
  <si>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</si>
  <si>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</si>
  <si>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</si>
  <si>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</si>
  <si>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</si>
  <si>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</si>
  <si>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</si>
  <si>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</si>
  <si>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</si>
  <si>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</si>
  <si>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</si>
  <si>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</si>
  <si>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</si>
  <si>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</si>
  <si>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</si>
  <si>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</si>
  <si>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</si>
  <si>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</si>
  <si>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</si>
  <si>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</si>
  <si>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</si>
  <si>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</si>
  <si>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</si>
  <si>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</si>
  <si>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</si>
  <si>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</si>
  <si>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</si>
  <si>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</si>
  <si>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</si>
  <si>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</si>
  <si>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</si>
  <si>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</si>
  <si>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</si>
  <si>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</si>
  <si>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</si>
  <si>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</si>
  <si>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</si>
  <si>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</si>
  <si>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</si>
  <si>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</si>
  <si>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</si>
  <si>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</si>
  <si>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</si>
  <si>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</si>
  <si>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</si>
  <si>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</si>
  <si>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</si>
  <si>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</si>
  <si>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</si>
  <si>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</si>
  <si>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</si>
  <si>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</si>
  <si>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</si>
  <si>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</si>
  <si>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</si>
  <si>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</si>
  <si>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</si>
  <si>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</si>
  <si>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</si>
  <si>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</si>
  <si>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</si>
  <si>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</si>
  <si>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</si>
  <si>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</si>
  <si>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</si>
  <si>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</si>
  <si>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</si>
  <si>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</si>
  <si>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</si>
  <si>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</si>
  <si>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</si>
  <si>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</si>
  <si>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</si>
  <si>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</si>
  <si>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</si>
  <si>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</si>
  <si>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</si>
  <si>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</si>
  <si>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</si>
  <si>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</si>
  <si>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</si>
  <si>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</si>
  <si>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</si>
  <si>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</si>
  <si>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</si>
  <si>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</si>
  <si>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</si>
  <si>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</si>
  <si>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</si>
  <si>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</si>
  <si>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</si>
  <si>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</si>
  <si>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</si>
  <si>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</si>
  <si>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</si>
  <si>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</si>
  <si>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</si>
  <si>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</si>
  <si>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</si>
  <si>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</si>
  <si>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</si>
  <si>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</si>
  <si>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</si>
  <si>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</si>
  <si>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</si>
  <si>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</si>
  <si>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</si>
  <si>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</si>
  <si>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</si>
  <si>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</si>
  <si>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</si>
  <si>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</si>
  <si>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</si>
  <si>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</si>
  <si>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</si>
  <si>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</si>
  <si>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</si>
  <si>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</si>
  <si>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</si>
  <si>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</si>
  <si>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</si>
  <si>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</si>
  <si>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</si>
  <si>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</si>
  <si>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</si>
  <si>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</si>
  <si>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</si>
  <si>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</si>
  <si>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</si>
  <si>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</si>
  <si>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</si>
  <si>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</si>
  <si>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</si>
  <si>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</si>
  <si>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</si>
  <si>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</si>
  <si>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</si>
  <si>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</si>
  <si>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</si>
  <si>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</si>
  <si>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</si>
  <si>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</si>
  <si>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</si>
  <si>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</si>
  <si>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</si>
  <si>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</si>
  <si>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</si>
  <si>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</si>
  <si>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</si>
  <si>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</si>
  <si>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</si>
  <si>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</si>
  <si>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</si>
  <si>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</si>
  <si>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</si>
  <si>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</si>
  <si>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</si>
  <si>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</si>
  <si>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</si>
  <si>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</si>
  <si>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</si>
  <si>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</si>
  <si>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</si>
  <si>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</si>
  <si>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</si>
  <si>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</si>
  <si>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</si>
  <si>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</si>
  <si>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</si>
  <si>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</si>
  <si>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</si>
  <si>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</si>
  <si>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</si>
  <si>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</si>
  <si>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</si>
  <si>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</si>
  <si>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</si>
  <si>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</si>
  <si>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</si>
  <si>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</si>
  <si>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</si>
  <si>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</si>
  <si>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</si>
  <si>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</si>
  <si>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</si>
  <si>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</si>
  <si>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</si>
  <si>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</si>
  <si>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</si>
  <si>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</si>
  <si>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</si>
  <si>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</si>
  <si>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</si>
  <si>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</si>
  <si>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</si>
  <si>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</si>
  <si>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</si>
  <si>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</si>
  <si>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</si>
  <si>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</si>
  <si>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</si>
  <si>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</si>
  <si>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</si>
  <si>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</si>
  <si>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</si>
  <si>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</si>
  <si>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</si>
  <si>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</si>
  <si>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</si>
  <si>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</si>
  <si>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</si>
  <si>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</si>
  <si>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</si>
  <si>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</si>
  <si>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</si>
  <si>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</si>
  <si>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</si>
  <si>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</si>
  <si>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</si>
  <si>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</si>
  <si>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</si>
  <si>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</si>
  <si>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</si>
  <si>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</si>
  <si>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</si>
  <si>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</si>
  <si>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</si>
  <si>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</si>
  <si>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</si>
  <si>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</si>
  <si>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</si>
  <si>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</si>
  <si>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</si>
  <si>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</si>
  <si>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</si>
  <si>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</si>
  <si>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</si>
  <si>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</si>
  <si>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</si>
  <si>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</si>
  <si>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</si>
  <si>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</si>
  <si>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</si>
  <si>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</si>
  <si>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</si>
  <si>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</si>
  <si>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</si>
  <si>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</si>
  <si>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</si>
  <si>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</si>
  <si>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</si>
  <si>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</si>
  <si>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</si>
  <si>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</si>
  <si>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</si>
  <si>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</si>
  <si>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</si>
  <si>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</si>
  <si>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</si>
  <si>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</si>
  <si>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</si>
  <si>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</si>
  <si>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</si>
  <si>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</si>
  <si>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</si>
  <si>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</si>
  <si>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</si>
  <si>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</si>
  <si>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</si>
  <si>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</si>
  <si>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</si>
  <si>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</si>
  <si>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</si>
  <si>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</si>
  <si>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</si>
  <si>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</si>
  <si>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</si>
  <si>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</si>
  <si>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</si>
  <si>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</si>
  <si>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</si>
  <si>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</si>
  <si>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</si>
  <si>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</si>
  <si>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</si>
  <si>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</si>
  <si>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</si>
  <si>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</si>
  <si>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</si>
  <si>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</si>
  <si>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</si>
  <si>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</si>
  <si>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</si>
  <si>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</si>
  <si>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</si>
  <si>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</si>
  <si>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</si>
  <si>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</si>
  <si>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</si>
  <si>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</si>
  <si>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</si>
  <si>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</si>
  <si>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</si>
  <si>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</si>
  <si>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</si>
  <si>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</si>
  <si>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</si>
  <si>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</si>
  <si>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</si>
  <si>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</si>
  <si>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</si>
  <si>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</si>
  <si>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</si>
  <si>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</si>
  <si>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</si>
  <si>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</si>
  <si>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</si>
  <si>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</si>
  <si>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</si>
  <si>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</si>
  <si>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</si>
  <si>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</si>
  <si>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</si>
  <si>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</si>
  <si>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</si>
  <si>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</si>
  <si>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</si>
  <si>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</si>
  <si>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</si>
  <si>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</si>
  <si>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</si>
  <si>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</si>
  <si>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</si>
  <si>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</si>
  <si>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</si>
  <si>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</si>
  <si>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</si>
  <si>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</si>
  <si>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</si>
  <si>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</si>
  <si>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</si>
  <si>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</si>
  <si>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</si>
  <si>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</si>
  <si>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</si>
  <si>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</si>
  <si>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</si>
  <si>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</si>
  <si>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</si>
  <si>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</si>
  <si>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</si>
  <si>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</si>
  <si>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</si>
  <si>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</si>
  <si>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</si>
  <si>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</si>
  <si>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</si>
  <si>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</si>
  <si>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</si>
  <si>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</si>
  <si>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</si>
  <si>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</si>
  <si>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</si>
  <si>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</si>
  <si>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</si>
  <si>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</si>
  <si>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</si>
  <si>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</si>
  <si>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</si>
  <si>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</si>
  <si>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</si>
  <si>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</si>
  <si>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</si>
  <si>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</si>
  <si>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</si>
  <si>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</si>
  <si>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</si>
  <si>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</si>
  <si>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</si>
  <si>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</si>
  <si>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</si>
  <si>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</si>
  <si>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</si>
  <si>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</si>
  <si>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</si>
  <si>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</si>
  <si>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</si>
  <si>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</si>
  <si>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</si>
  <si>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</si>
  <si>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</si>
  <si>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</si>
  <si>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</si>
  <si>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</si>
  <si>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</si>
  <si>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</si>
  <si>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</si>
  <si>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</si>
  <si>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</si>
  <si>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</si>
  <si>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</si>
  <si>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</si>
  <si>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</si>
  <si>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</si>
  <si>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</si>
  <si>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</si>
  <si>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</si>
  <si>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</si>
  <si>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</si>
  <si>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</si>
  <si>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</si>
  <si>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</si>
  <si>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</si>
  <si>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</si>
  <si>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</si>
  <si>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</si>
  <si>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</si>
  <si>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</si>
  <si>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</si>
  <si>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</si>
  <si>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</si>
  <si>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</si>
  <si>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</si>
  <si>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</si>
  <si>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</si>
  <si>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</si>
  <si>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</si>
  <si>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</si>
  <si>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</si>
  <si>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</si>
  <si>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</si>
  <si>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</si>
  <si>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</si>
  <si>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</si>
  <si>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</si>
  <si>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</si>
  <si>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</si>
  <si>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</si>
  <si>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</si>
  <si>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</si>
  <si>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</si>
  <si>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</si>
  <si>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</si>
  <si>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</si>
  <si>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</si>
  <si>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</si>
  <si>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</si>
  <si>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</si>
  <si>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</si>
  <si>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</si>
  <si>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</si>
  <si>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</si>
  <si>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</si>
  <si>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</si>
  <si>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</si>
  <si>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</si>
  <si>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</si>
  <si>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</si>
  <si>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</si>
  <si>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</si>
  <si>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</si>
  <si>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</si>
  <si>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</si>
  <si>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</si>
  <si>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</si>
  <si>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</si>
  <si>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</si>
  <si>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</si>
  <si>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</si>
  <si>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</si>
  <si>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</si>
  <si>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</si>
  <si>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</si>
  <si>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</si>
  <si>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</si>
  <si>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</si>
  <si>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</si>
  <si>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</si>
  <si>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</si>
  <si>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</si>
  <si>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</si>
  <si>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</si>
  <si>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</si>
  <si>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</si>
  <si>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</si>
  <si>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</si>
  <si>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</si>
  <si>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</si>
  <si>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</si>
  <si>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</si>
  <si>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</si>
  <si>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</si>
  <si>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</si>
  <si>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</si>
  <si>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</si>
  <si>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</si>
  <si>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</si>
  <si>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</si>
  <si>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</si>
  <si>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</si>
  <si>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</si>
  <si>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</si>
  <si>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</si>
  <si>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</si>
  <si>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</si>
  <si>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</si>
  <si>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</si>
  <si>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</si>
  <si>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</si>
  <si>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</si>
  <si>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</si>
  <si>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</si>
  <si>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</si>
  <si>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</si>
  <si>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</si>
  <si>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</si>
  <si>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</si>
  <si>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</si>
  <si>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</si>
  <si>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</si>
  <si>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</si>
  <si>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</si>
  <si>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</si>
  <si>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</si>
  <si>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</si>
  <si>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</si>
  <si>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</si>
  <si>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</si>
  <si>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</si>
  <si>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</si>
  <si>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</si>
  <si>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</si>
  <si>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</si>
  <si>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</si>
  <si>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</si>
  <si>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</si>
  <si>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</si>
  <si>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</si>
  <si>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</si>
  <si>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</si>
  <si>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</si>
  <si>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</si>
  <si>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</si>
  <si>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</si>
  <si>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</si>
  <si>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</si>
  <si>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</si>
  <si>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</si>
  <si>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</si>
  <si>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</si>
  <si>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</si>
  <si>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</si>
  <si>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</si>
  <si>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</si>
  <si>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</si>
  <si>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</si>
  <si>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</si>
  <si>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</si>
  <si>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</si>
  <si>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</si>
  <si>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</si>
  <si>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</si>
  <si>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</si>
  <si>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</si>
  <si>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</si>
  <si>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</si>
  <si>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</si>
  <si>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</si>
  <si>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</si>
  <si>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</si>
  <si>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</si>
  <si>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</si>
  <si>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</si>
  <si>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</si>
  <si>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</si>
  <si>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</si>
  <si>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</si>
  <si>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</si>
  <si>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</si>
  <si>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</si>
  <si>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</si>
  <si>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</si>
  <si>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</si>
  <si>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</si>
  <si>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</si>
  <si>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</si>
  <si>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</si>
  <si>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</si>
  <si>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</si>
  <si>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</si>
  <si>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</si>
  <si>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</si>
  <si>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</si>
  <si>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</si>
  <si>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</si>
  <si>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</si>
  <si>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</si>
  <si>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</si>
  <si>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</si>
  <si>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</si>
  <si>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</si>
  <si>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</si>
  <si>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</si>
  <si>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</si>
  <si>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</si>
  <si>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</si>
  <si>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</si>
  <si>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</si>
  <si>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</si>
  <si>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</si>
  <si>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</si>
  <si>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</si>
  <si>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</si>
  <si>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</si>
  <si>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</si>
  <si>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</si>
  <si>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</si>
  <si>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</si>
  <si>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</si>
  <si>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</si>
  <si>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</si>
  <si>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</si>
  <si>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</si>
  <si>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</si>
  <si>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</si>
  <si>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</si>
  <si>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</si>
  <si>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</si>
  <si>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</si>
  <si>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</si>
  <si>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</si>
  <si>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</si>
  <si>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</si>
  <si>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</si>
  <si>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</si>
  <si>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</si>
  <si>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</si>
  <si>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</si>
  <si>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</si>
  <si>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</si>
  <si>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</si>
  <si>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</si>
  <si>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</si>
  <si>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</si>
  <si>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</si>
  <si>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</si>
  <si>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</si>
  <si>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</si>
  <si>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</si>
  <si>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</si>
  <si>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</si>
  <si>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</si>
  <si>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</si>
  <si>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</si>
  <si>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</si>
  <si>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</si>
  <si>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</si>
  <si>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</si>
  <si>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</si>
  <si>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</si>
  <si>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</si>
  <si>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</si>
  <si>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</si>
  <si>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</si>
  <si>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</si>
  <si>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</si>
  <si>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</si>
  <si>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</si>
  <si>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</si>
  <si>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</si>
  <si>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</si>
  <si>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</si>
  <si>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</si>
  <si>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</si>
  <si>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</si>
  <si>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</si>
  <si>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</si>
  <si>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</si>
  <si>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</si>
  <si>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</si>
  <si>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</si>
  <si>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</si>
  <si>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</si>
  <si>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</si>
  <si>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</si>
  <si>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</si>
  <si>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</si>
  <si>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</si>
  <si>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</si>
  <si>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</si>
  <si>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</si>
  <si>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</si>
  <si>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</si>
  <si>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</si>
  <si>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</si>
  <si>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</si>
  <si>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</si>
  <si>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</si>
  <si>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</si>
  <si>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</si>
  <si>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</si>
  <si>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</si>
  <si>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</si>
  <si>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</si>
  <si>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</si>
  <si>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</si>
  <si>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</si>
  <si>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</si>
  <si>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</si>
  <si>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</si>
  <si>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</si>
  <si>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</si>
  <si>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</si>
  <si>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</si>
  <si>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</si>
  <si>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</si>
  <si>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</si>
  <si>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</si>
  <si>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</si>
  <si>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</si>
  <si>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</si>
  <si>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</si>
  <si>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</si>
  <si>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</si>
  <si>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</si>
  <si>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</si>
  <si>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</si>
  <si>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</si>
  <si>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</si>
  <si>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</si>
  <si>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</si>
  <si>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</si>
  <si>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</si>
  <si>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</si>
  <si>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</si>
  <si>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</si>
  <si>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</si>
  <si>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</si>
  <si>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</si>
  <si>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</si>
  <si>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</si>
  <si>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</si>
  <si>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</si>
  <si>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</si>
  <si>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</si>
  <si>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</si>
  <si>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</si>
  <si>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</si>
  <si>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</si>
  <si>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</si>
  <si>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</si>
  <si>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</si>
  <si>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</si>
  <si>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</si>
  <si>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</si>
  <si>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</si>
  <si>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</si>
  <si>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</si>
  <si>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</si>
  <si>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</si>
  <si>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</si>
  <si>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</si>
  <si>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</si>
  <si>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</si>
  <si>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</si>
  <si>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</si>
  <si>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</si>
  <si>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</si>
  <si>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</si>
  <si>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</si>
  <si>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</si>
  <si>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</si>
  <si>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</si>
  <si>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</si>
  <si>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</si>
  <si>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</si>
  <si>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</si>
  <si>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</si>
  <si>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</si>
  <si>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</si>
  <si>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</si>
  <si>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</si>
  <si>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</si>
  <si>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</si>
  <si>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</si>
  <si>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</si>
  <si>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</si>
  <si>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</si>
  <si>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</si>
  <si>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</si>
  <si>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</si>
  <si>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</si>
  <si>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</si>
  <si>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</si>
  <si>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</si>
  <si>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</si>
  <si>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</si>
  <si>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</si>
  <si>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</si>
  <si>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</si>
  <si>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</si>
  <si>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</si>
  <si>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</si>
  <si>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</si>
  <si>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</si>
  <si>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</si>
  <si>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</si>
  <si>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</si>
  <si>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</si>
  <si>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</si>
  <si>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</si>
  <si>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</si>
  <si>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</si>
  <si>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</si>
  <si>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</si>
  <si>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</si>
  <si>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</si>
  <si>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</si>
  <si>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</si>
  <si>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</si>
  <si>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</si>
  <si>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</si>
  <si>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</si>
  <si>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</si>
  <si>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</si>
  <si>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</si>
  <si>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</si>
  <si>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</si>
  <si>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</si>
  <si>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</si>
  <si>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</si>
  <si>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</si>
  <si>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</si>
  <si>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</si>
  <si>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</si>
  <si>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</si>
  <si>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</si>
  <si>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</si>
  <si>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</si>
  <si>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</si>
  <si>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</si>
  <si>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</si>
  <si>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</si>
  <si>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</si>
  <si>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</si>
  <si>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</si>
  <si>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</si>
  <si>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</si>
  <si>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</si>
  <si>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</si>
  <si>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</si>
  <si>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</si>
  <si>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</si>
  <si>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</si>
  <si>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</si>
  <si>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</si>
  <si>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</si>
  <si>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</si>
  <si>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</si>
  <si>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</si>
  <si>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</si>
  <si>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</si>
  <si>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</si>
  <si>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</si>
  <si>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</si>
  <si>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</si>
  <si>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</si>
  <si>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</si>
  <si>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</si>
  <si>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</si>
  <si>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</si>
  <si>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</si>
  <si>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</si>
  <si>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</si>
  <si>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</si>
  <si>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</si>
  <si>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</si>
  <si>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</si>
  <si>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</si>
  <si>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</si>
  <si>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</si>
  <si>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</si>
  <si>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</si>
  <si>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</si>
  <si>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</si>
  <si>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</si>
  <si>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</si>
  <si>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</si>
  <si>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</si>
  <si>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</si>
  <si>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</si>
  <si>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</si>
  <si>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</si>
  <si>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</si>
  <si>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</si>
  <si>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</si>
  <si>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</si>
  <si>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</si>
  <si>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</si>
  <si>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</si>
  <si>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</si>
  <si>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</si>
  <si>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</si>
  <si>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</si>
  <si>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</si>
  <si>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</si>
  <si>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</si>
  <si>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</si>
  <si>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</si>
  <si>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</si>
  <si>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</si>
  <si>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</si>
  <si>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</si>
  <si>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</si>
  <si>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</si>
  <si>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</si>
  <si>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</si>
  <si>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</si>
  <si>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</si>
  <si>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</si>
  <si>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</si>
  <si>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</si>
  <si>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</si>
  <si>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</si>
  <si>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</si>
  <si>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</si>
  <si>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</si>
  <si>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</si>
  <si>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</si>
  <si>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</si>
  <si>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</si>
  <si>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</si>
  <si>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</si>
  <si>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</si>
  <si>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</si>
  <si>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</si>
  <si>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</si>
  <si>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</si>
  <si>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</si>
  <si>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</si>
  <si>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</si>
  <si>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</si>
  <si>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</si>
  <si>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</si>
  <si>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</si>
  <si>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</si>
  <si>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</si>
  <si>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</si>
  <si>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</si>
  <si>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</si>
  <si>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</si>
  <si>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</si>
  <si>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</si>
  <si>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</si>
  <si>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</si>
  <si>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</si>
  <si>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</si>
  <si>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</si>
  <si>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</si>
  <si>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</si>
  <si>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</si>
  <si>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</si>
  <si>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</si>
  <si>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</si>
  <si>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</si>
  <si>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</si>
  <si>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</si>
  <si>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</si>
  <si>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</si>
  <si>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</si>
  <si>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</si>
  <si>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</si>
  <si>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</si>
  <si>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</si>
  <si>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</si>
  <si>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</si>
  <si>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</si>
  <si>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</si>
  <si>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</si>
  <si>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</si>
  <si>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</si>
  <si>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</si>
  <si>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</si>
  <si>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</si>
  <si>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</si>
  <si>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</si>
  <si>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</si>
  <si>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</si>
  <si>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</si>
  <si>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</si>
  <si>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</si>
  <si>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</si>
  <si>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</si>
  <si>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</si>
  <si>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</si>
  <si>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</si>
  <si>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</si>
  <si>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</si>
  <si>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</si>
  <si>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</si>
  <si>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</si>
  <si>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</si>
  <si>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</si>
  <si>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</si>
  <si>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</si>
  <si>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</si>
  <si>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</si>
  <si>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</si>
  <si>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</si>
  <si>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</si>
  <si>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</si>
  <si>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</si>
  <si>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</si>
  <si>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</si>
  <si>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</si>
  <si>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</si>
  <si>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</si>
  <si>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</si>
  <si>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</si>
  <si>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</si>
  <si>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</si>
  <si>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</si>
  <si>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</si>
  <si>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</si>
  <si>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</si>
  <si>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</si>
  <si>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</si>
  <si>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</si>
  <si>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</si>
  <si>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</si>
  <si>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</si>
  <si>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</si>
  <si>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</si>
  <si>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</si>
  <si>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</si>
  <si>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</si>
  <si>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</si>
  <si>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</si>
  <si>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</si>
  <si>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</si>
  <si>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</si>
  <si>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</si>
  <si>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</si>
  <si>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</si>
  <si>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</si>
  <si>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</si>
  <si>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</si>
  <si>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</si>
  <si>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</si>
  <si>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</si>
  <si>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</si>
  <si>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</si>
  <si>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</si>
  <si>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</si>
  <si>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</si>
  <si>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</si>
  <si>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</si>
  <si>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</si>
  <si>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</si>
  <si>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</si>
  <si>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</si>
  <si>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</si>
  <si>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</si>
  <si>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</si>
  <si>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</si>
  <si>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</si>
  <si>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</si>
  <si>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</si>
  <si>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</si>
  <si>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</si>
  <si>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</si>
  <si>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</si>
  <si>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</si>
  <si>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</si>
  <si>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</si>
  <si>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</si>
  <si>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</si>
  <si>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</si>
  <si>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</si>
  <si>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</si>
  <si>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</si>
  <si>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</si>
  <si>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</si>
  <si>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</si>
  <si>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</si>
  <si>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</si>
  <si>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</si>
  <si>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</si>
  <si>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</si>
  <si>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</si>
  <si>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</si>
  <si>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</si>
  <si>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</si>
  <si>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</si>
  <si>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</si>
  <si>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</si>
  <si>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</si>
  <si>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</si>
  <si>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</si>
  <si>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</si>
  <si>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</si>
  <si>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</si>
  <si>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</si>
  <si>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</si>
  <si>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</si>
  <si>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</si>
  <si>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</si>
  <si>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</si>
  <si>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</si>
  <si>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</si>
  <si>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</si>
  <si>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</si>
  <si>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</si>
  <si>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</si>
  <si>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</si>
  <si>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</si>
  <si>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</si>
  <si>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</si>
  <si>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</si>
  <si>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</si>
  <si>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</si>
  <si>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</si>
  <si>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</si>
  <si>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</si>
  <si>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</si>
  <si>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</si>
  <si>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</si>
  <si>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</si>
  <si>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</si>
  <si>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</si>
  <si>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</si>
  <si>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</si>
  <si>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</si>
  <si>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</si>
  <si>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</si>
  <si>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</si>
  <si>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</si>
  <si>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</si>
  <si>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</si>
  <si>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</si>
  <si>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</si>
  <si>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</si>
  <si>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</si>
  <si>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</si>
  <si>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</si>
  <si>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</si>
  <si>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</si>
  <si>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</si>
  <si>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</si>
  <si>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</si>
  <si>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</si>
  <si>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</si>
  <si>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</si>
  <si>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</si>
  <si>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</si>
  <si>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</si>
  <si>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</si>
  <si>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</si>
  <si>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</si>
  <si>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</si>
  <si>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</si>
  <si>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</si>
  <si>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</si>
  <si>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</si>
  <si>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</si>
  <si>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</si>
  <si>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</si>
  <si>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</si>
  <si>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</si>
  <si>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</si>
  <si>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</si>
  <si>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</si>
  <si>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</si>
  <si>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</si>
  <si>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</si>
  <si>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</si>
  <si>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</si>
  <si>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</si>
  <si>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</si>
  <si>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</si>
  <si>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</si>
  <si>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</si>
  <si>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</si>
  <si>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</si>
  <si>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</si>
  <si>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</si>
  <si>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</si>
  <si>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</si>
  <si>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</si>
  <si>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</si>
  <si>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</si>
  <si>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</si>
  <si>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</si>
  <si>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</si>
  <si>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</si>
  <si>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</si>
  <si>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</si>
  <si>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</si>
  <si>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</si>
  <si>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</si>
  <si>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</si>
  <si>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</si>
  <si>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</si>
  <si>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</si>
  <si>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</si>
  <si>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</si>
  <si>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</si>
  <si>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</si>
  <si>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</si>
  <si>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</si>
  <si>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</si>
  <si>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</si>
  <si>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</si>
  <si>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</si>
  <si>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</si>
  <si>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</si>
  <si>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</si>
  <si>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</si>
  <si>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</si>
  <si>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</si>
  <si>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</si>
  <si>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</si>
  <si>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</si>
  <si>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</si>
  <si>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</si>
  <si>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</si>
  <si>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</si>
  <si>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</si>
  <si>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</si>
  <si>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</si>
  <si>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</si>
  <si>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</si>
  <si>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</si>
  <si>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</si>
  <si>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</si>
  <si>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</si>
  <si>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</si>
  <si>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</si>
  <si>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</si>
  <si>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</si>
  <si>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</si>
  <si>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</si>
  <si>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</si>
  <si>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</si>
  <si>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</si>
  <si>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</si>
  <si>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</si>
  <si>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</si>
  <si>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</si>
  <si>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</si>
  <si>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</si>
  <si>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</si>
  <si>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</si>
  <si>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</si>
  <si>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</si>
  <si>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</si>
  <si>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</si>
  <si>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</si>
  <si>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</si>
  <si>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</si>
  <si>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</si>
  <si>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</si>
  <si>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</si>
  <si>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</si>
  <si>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</si>
  <si>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</si>
  <si>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</si>
  <si>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</si>
  <si>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</si>
  <si>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</si>
  <si>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</si>
  <si>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</si>
  <si>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</si>
  <si>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</si>
  <si>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</si>
  <si>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</si>
  <si>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</si>
  <si>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</si>
  <si>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</si>
  <si>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</si>
  <si>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</si>
  <si>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</si>
  <si>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</si>
  <si>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</si>
  <si>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</si>
  <si>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</si>
  <si>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</si>
  <si>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</si>
  <si>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</si>
  <si>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</si>
  <si>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</si>
  <si>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</si>
  <si>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</si>
  <si>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</si>
  <si>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</si>
  <si>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</si>
  <si>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</si>
  <si>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</si>
  <si>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</si>
  <si>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</si>
  <si>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</si>
  <si>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</si>
  <si>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</si>
  <si>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</si>
  <si>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</si>
  <si>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</si>
  <si>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</si>
  <si>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</si>
  <si>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</si>
  <si>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</si>
  <si>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</si>
  <si>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</si>
  <si>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</si>
  <si>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</si>
  <si>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</si>
  <si>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</si>
  <si>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</si>
  <si>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</si>
  <si>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</si>
  <si>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</si>
  <si>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</si>
  <si>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</si>
  <si>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</si>
  <si>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</si>
  <si>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</si>
  <si>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</si>
  <si>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</si>
  <si>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</si>
  <si>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</si>
  <si>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</si>
  <si>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</si>
  <si>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</si>
  <si>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</si>
  <si>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</si>
  <si>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</si>
  <si>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</si>
  <si>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</si>
  <si>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</si>
  <si>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</si>
  <si>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</si>
  <si>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</si>
  <si>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</si>
  <si>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</si>
  <si>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</si>
  <si>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</si>
  <si>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</si>
  <si>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</si>
  <si>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</si>
  <si>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</si>
  <si>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</si>
  <si>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</si>
  <si>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</si>
  <si>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</si>
  <si>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</si>
  <si>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</si>
  <si>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</si>
  <si>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</si>
  <si>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</si>
  <si>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</si>
  <si>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</si>
  <si>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</si>
  <si>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</si>
  <si>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</si>
  <si>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</si>
  <si>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</si>
  <si>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</si>
  <si>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</si>
  <si>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</si>
  <si>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</si>
  <si>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</si>
  <si>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</si>
  <si>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</si>
  <si>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</si>
  <si>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</si>
  <si>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</si>
  <si>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</si>
  <si>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</si>
  <si>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</si>
  <si>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</si>
  <si>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</si>
  <si>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</si>
  <si>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</si>
  <si>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</si>
  <si>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</si>
  <si>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</si>
  <si>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</si>
  <si>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</si>
  <si>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</si>
  <si>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</si>
  <si>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</si>
  <si>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</si>
  <si>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</si>
  <si>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</si>
  <si>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</si>
  <si>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</si>
  <si>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</si>
  <si>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</si>
  <si>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</si>
  <si>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</si>
  <si>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</si>
  <si>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</si>
  <si>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</si>
  <si>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</si>
  <si>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</si>
  <si>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</si>
  <si>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</si>
  <si>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</si>
  <si>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</si>
  <si>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</si>
  <si>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</si>
  <si>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</si>
  <si>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</si>
  <si>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</si>
  <si>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</si>
  <si>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</si>
  <si>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</si>
  <si>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</si>
  <si>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</si>
  <si>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</si>
  <si>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</si>
  <si>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</si>
  <si>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</si>
  <si>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</si>
  <si>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</si>
  <si>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</si>
  <si>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</si>
  <si>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</si>
  <si>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</si>
  <si>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</si>
  <si>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</si>
  <si>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</si>
  <si>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</si>
  <si>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</si>
  <si>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</si>
  <si>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</si>
  <si>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</si>
  <si>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</si>
  <si>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</si>
  <si>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</si>
  <si>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</si>
  <si>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</si>
  <si>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</si>
  <si>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</si>
  <si>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</si>
  <si>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</si>
  <si>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</si>
  <si>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</si>
  <si>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</si>
  <si>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</si>
  <si>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</si>
  <si>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</si>
  <si>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</si>
  <si>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</si>
  <si>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</si>
  <si>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</si>
  <si>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</si>
  <si>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</si>
  <si>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</si>
  <si>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</si>
  <si>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</si>
  <si>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</si>
  <si>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</si>
  <si>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</si>
  <si>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</si>
  <si>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</si>
  <si>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</si>
  <si>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</si>
  <si>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</si>
  <si>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</si>
  <si>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</si>
  <si>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</si>
  <si>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</si>
  <si>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</si>
  <si>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</si>
  <si>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</si>
  <si>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</si>
  <si>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</si>
  <si>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</si>
  <si>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</si>
  <si>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</si>
  <si>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</si>
  <si>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</si>
  <si>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</si>
  <si>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</si>
  <si>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</si>
  <si>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</si>
  <si>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</si>
  <si>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</si>
  <si>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</si>
  <si>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</si>
  <si>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</si>
  <si>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</si>
  <si>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</si>
  <si>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</si>
  <si>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</si>
  <si>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</si>
  <si>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</si>
  <si>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</si>
  <si>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</si>
  <si>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</si>
  <si>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</si>
  <si>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</si>
  <si>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</si>
  <si>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</si>
  <si>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</si>
  <si>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</si>
  <si>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</si>
  <si>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</si>
  <si>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</si>
  <si>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</si>
  <si>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</si>
  <si>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</si>
  <si>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</si>
  <si>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</si>
  <si>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</si>
  <si>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</si>
  <si>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</si>
  <si>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</si>
  <si>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</si>
  <si>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</si>
  <si>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</si>
  <si>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</si>
  <si>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</si>
  <si>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</si>
  <si>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</si>
  <si>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</si>
  <si>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</si>
  <si>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</si>
  <si>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</si>
  <si>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</si>
  <si>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</si>
  <si>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</si>
  <si>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</si>
  <si>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</si>
  <si>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</si>
  <si>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</si>
  <si>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</si>
  <si>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</si>
  <si>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</si>
  <si>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</si>
  <si>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</si>
  <si>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</si>
  <si>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</si>
  <si>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</si>
  <si>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</si>
  <si>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</si>
  <si>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</si>
  <si>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</si>
  <si>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</si>
  <si>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</si>
  <si>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</si>
  <si>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</si>
  <si>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</si>
  <si>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</si>
  <si>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</si>
  <si>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</si>
  <si>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</si>
  <si>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</si>
  <si>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</si>
  <si>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</si>
  <si>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</si>
  <si>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</si>
  <si>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</si>
  <si>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</si>
  <si>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</si>
  <si>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</si>
  <si>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</si>
  <si>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</si>
  <si>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</si>
  <si>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</si>
  <si>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</si>
  <si>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</si>
  <si>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</si>
  <si>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</si>
  <si>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</si>
  <si>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</si>
  <si>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</si>
  <si>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</si>
  <si>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</si>
  <si>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</si>
  <si>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</si>
  <si>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</si>
  <si>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</si>
  <si>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</si>
  <si>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</si>
  <si>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</si>
  <si>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</si>
  <si>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</si>
  <si>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</si>
  <si>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</si>
  <si>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</si>
  <si>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</si>
  <si>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</si>
  <si>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</si>
  <si>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</si>
  <si>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</si>
  <si>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</si>
  <si>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</si>
  <si>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</si>
  <si>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</si>
  <si>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</si>
  <si>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</si>
  <si>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</si>
  <si>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</si>
  <si>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</si>
  <si>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</si>
  <si>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</si>
  <si>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</si>
  <si>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</si>
  <si>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</si>
  <si>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</si>
  <si>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</si>
  <si>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</si>
  <si>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</si>
  <si>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</si>
  <si>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</si>
  <si>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</si>
  <si>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</si>
  <si>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</si>
  <si>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</si>
  <si>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</si>
  <si>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</si>
  <si>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</si>
  <si>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</si>
  <si>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</si>
  <si>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</si>
  <si>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</si>
  <si>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</si>
  <si>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</si>
  <si>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</si>
  <si>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</si>
  <si>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</si>
  <si>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</si>
  <si>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</si>
  <si>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</si>
  <si>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</si>
  <si>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</si>
  <si>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</si>
  <si>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</si>
  <si>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</si>
  <si>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</si>
  <si>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</si>
  <si>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</si>
  <si>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</si>
  <si>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</si>
  <si>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</si>
  <si>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</si>
  <si>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</si>
  <si>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</si>
  <si>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</si>
  <si>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</si>
  <si>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</si>
  <si>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</si>
  <si>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</si>
  <si>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</si>
  <si>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</si>
  <si>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</si>
  <si>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</si>
  <si>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</si>
  <si>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</si>
  <si>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</si>
  <si>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</si>
  <si>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</si>
  <si>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</si>
  <si>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</si>
  <si>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</si>
  <si>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</si>
  <si>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</si>
  <si>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</si>
  <si>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</si>
  <si>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</si>
  <si>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</si>
  <si>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</si>
  <si>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</si>
  <si>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</si>
  <si>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</si>
  <si>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</si>
  <si>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</si>
  <si>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</si>
  <si>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</si>
  <si>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</si>
  <si>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</si>
  <si>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</si>
  <si>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</si>
  <si>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</si>
  <si>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</si>
  <si>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</si>
  <si>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</si>
  <si>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</si>
  <si>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</si>
  <si>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</si>
  <si>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</si>
  <si>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</si>
  <si>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</si>
  <si>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</si>
  <si>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</si>
  <si>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</si>
  <si>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</si>
  <si>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</si>
  <si>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</si>
  <si>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</si>
  <si>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</si>
  <si>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</si>
  <si>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</si>
  <si>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</si>
  <si>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</si>
  <si>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</si>
  <si>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</si>
  <si>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</si>
  <si>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</si>
  <si>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</si>
  <si>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</si>
  <si>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</si>
  <si>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</si>
  <si>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</si>
  <si>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</si>
  <si>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</si>
  <si>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</si>
  <si>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</si>
  <si>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</si>
  <si>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</si>
  <si>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</si>
  <si>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</si>
  <si>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</si>
  <si>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</si>
  <si>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</si>
  <si>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</si>
  <si>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</si>
  <si>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</si>
  <si>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</si>
  <si>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</si>
  <si>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</si>
  <si>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</si>
  <si>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</si>
  <si>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</si>
  <si>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</si>
  <si>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</si>
  <si>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</si>
  <si>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</si>
  <si>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</si>
  <si>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</si>
  <si>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</si>
  <si>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</si>
  <si>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</si>
  <si>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</si>
  <si>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</si>
  <si>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</si>
  <si>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</si>
  <si>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</si>
  <si>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</si>
  <si>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</si>
  <si>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</si>
  <si>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</si>
  <si>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</si>
  <si>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</si>
  <si>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</si>
  <si>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</si>
  <si>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</si>
  <si>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</si>
  <si>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</si>
  <si>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</si>
  <si>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</si>
  <si>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</si>
  <si>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</si>
  <si>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</si>
  <si>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</si>
  <si>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</si>
  <si>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</si>
  <si>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</si>
  <si>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</si>
  <si>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</si>
  <si>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</si>
  <si>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</si>
  <si>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</si>
  <si>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</si>
  <si>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</si>
  <si>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</si>
  <si>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</si>
  <si>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</si>
  <si>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</si>
  <si>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</si>
  <si>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</si>
  <si>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</si>
  <si>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</si>
  <si>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</si>
  <si>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</si>
  <si>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</si>
  <si>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</si>
  <si>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</si>
  <si>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</si>
  <si>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</si>
  <si>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</si>
  <si>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</si>
  <si>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</si>
  <si>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</si>
  <si>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</si>
  <si>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</si>
  <si>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</si>
  <si>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</si>
  <si>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</si>
  <si>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</si>
  <si>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</si>
  <si>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</si>
  <si>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</si>
  <si>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</si>
  <si>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</si>
  <si>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</si>
  <si>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</si>
  <si>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</si>
  <si>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</si>
  <si>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</si>
  <si>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</si>
  <si>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</si>
  <si>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</si>
  <si>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</si>
  <si>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</si>
  <si>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</si>
  <si>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</si>
  <si>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</si>
  <si>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</si>
  <si>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</si>
  <si>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</si>
  <si>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</si>
  <si>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</si>
  <si>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</si>
  <si>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</si>
  <si>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</si>
  <si>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</si>
  <si>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</si>
  <si>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</si>
  <si>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</si>
  <si>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</si>
  <si>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</si>
  <si>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</si>
  <si>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</si>
  <si>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</si>
  <si>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</si>
  <si>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</si>
  <si>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</si>
  <si>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</si>
  <si>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</si>
  <si>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</si>
  <si>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</si>
  <si>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</si>
  <si>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</si>
  <si>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</si>
  <si>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</si>
  <si>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</si>
  <si>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</si>
  <si>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</si>
  <si>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</si>
  <si>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</si>
  <si>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</si>
  <si>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</si>
  <si>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</si>
  <si>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</si>
  <si>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</si>
  <si>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</si>
  <si>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</si>
  <si>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</si>
  <si>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</si>
  <si>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</si>
  <si>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</si>
  <si>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</si>
  <si>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</si>
  <si>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</si>
  <si>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</si>
  <si>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</si>
  <si>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</si>
  <si>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</si>
  <si>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</si>
  <si>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</si>
  <si>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</si>
  <si>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</si>
  <si>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</si>
  <si>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</si>
  <si>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</si>
  <si>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</si>
  <si>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</si>
  <si>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</si>
  <si>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</si>
  <si>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</si>
  <si>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</si>
  <si>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</si>
  <si>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</si>
  <si>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</si>
  <si>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</si>
  <si>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</si>
  <si>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</si>
  <si>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</si>
  <si>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</si>
  <si>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</si>
  <si>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</si>
  <si>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</si>
  <si>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</si>
  <si>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</si>
  <si>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</si>
  <si>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</si>
  <si>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</si>
  <si>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</si>
  <si>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</si>
  <si>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</si>
  <si>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</si>
  <si>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</si>
  <si>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</si>
  <si>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</si>
  <si>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</si>
  <si>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</si>
  <si>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</si>
  <si>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</si>
  <si>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</si>
  <si>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</si>
  <si>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</si>
  <si>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</si>
  <si>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</si>
  <si>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</si>
  <si>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</si>
  <si>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</si>
  <si>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</si>
  <si>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</si>
  <si>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</si>
  <si>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</si>
  <si>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</si>
  <si>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</si>
  <si>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</si>
  <si>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</si>
  <si>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</si>
  <si>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</si>
  <si>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</si>
  <si>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</si>
  <si>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</si>
  <si>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</si>
  <si>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</si>
  <si>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</si>
  <si>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</si>
  <si>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</si>
  <si>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</si>
  <si>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</si>
  <si>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</si>
  <si>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</si>
  <si>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</si>
  <si>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</si>
  <si>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</si>
  <si>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</si>
  <si>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</si>
  <si>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</si>
  <si>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</si>
  <si>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</si>
  <si>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</si>
  <si>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</si>
  <si>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</si>
  <si>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</si>
  <si>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</si>
  <si>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</si>
  <si>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</si>
  <si>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</si>
  <si>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</si>
  <si>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</si>
  <si>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</si>
  <si>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</si>
  <si>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</si>
  <si>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</si>
  <si>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</si>
  <si>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</si>
  <si>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</si>
  <si>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</si>
  <si>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</si>
  <si>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</si>
  <si>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</si>
  <si>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</si>
  <si>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</si>
  <si>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</si>
  <si>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</si>
  <si>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</si>
  <si>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</si>
  <si>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</si>
  <si>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</si>
  <si>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</si>
  <si>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</si>
  <si>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</si>
  <si>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</si>
  <si>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</si>
  <si>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</si>
  <si>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</si>
  <si>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</si>
  <si>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</si>
  <si>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</si>
  <si>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</si>
  <si>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</si>
  <si>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</si>
  <si>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</si>
  <si>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</si>
  <si>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</si>
  <si>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</si>
  <si>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</si>
  <si>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</si>
  <si>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</si>
  <si>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</si>
  <si>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</si>
  <si>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</si>
  <si>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</si>
  <si>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</si>
  <si>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</si>
  <si>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</si>
  <si>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</si>
  <si>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</si>
  <si>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</si>
  <si>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</si>
  <si>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</si>
  <si>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</si>
  <si>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</si>
  <si>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</si>
  <si>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</si>
  <si>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</si>
  <si>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</si>
  <si>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</si>
  <si>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</si>
  <si>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</si>
  <si>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</si>
  <si>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</si>
  <si>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</si>
  <si>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</si>
  <si>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</si>
  <si>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</si>
  <si>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</si>
  <si>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</si>
  <si>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</si>
  <si>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</si>
  <si>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</si>
  <si>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</si>
  <si>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</si>
  <si>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</si>
  <si>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</si>
  <si>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</si>
  <si>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</si>
  <si>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</si>
  <si>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</si>
  <si>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</si>
  <si>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</si>
  <si>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</si>
  <si>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</si>
  <si>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</si>
  <si>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</si>
  <si>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</si>
  <si>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</si>
  <si>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</si>
  <si>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</si>
  <si>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</si>
  <si>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</si>
  <si>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</si>
  <si>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</si>
  <si>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</si>
  <si>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</si>
  <si>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</si>
  <si>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</si>
  <si>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</si>
  <si>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</si>
  <si>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</si>
  <si>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</si>
  <si>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</si>
  <si>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</si>
  <si>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</si>
  <si>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</si>
  <si>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</si>
  <si>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</si>
  <si>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</si>
  <si>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</si>
  <si>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</si>
  <si>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</si>
  <si>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</si>
  <si>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</si>
  <si>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</si>
  <si>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</si>
  <si>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</si>
  <si>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</si>
  <si>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</si>
  <si>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</si>
  <si>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</si>
  <si>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</si>
  <si>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</si>
  <si>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</si>
  <si>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</si>
  <si>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</si>
  <si>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</si>
  <si>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</si>
  <si>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</si>
  <si>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</si>
  <si>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</si>
  <si>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</si>
  <si>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</si>
  <si>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</si>
  <si>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</si>
  <si>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</si>
  <si>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</si>
  <si>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</si>
  <si>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</si>
  <si>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</si>
  <si>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</si>
  <si>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</si>
  <si>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</si>
  <si>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</si>
  <si>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</si>
  <si>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</si>
  <si>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</si>
  <si>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</si>
  <si>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</si>
  <si>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</si>
  <si>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</si>
  <si>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</si>
  <si>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</si>
  <si>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</si>
  <si>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</si>
  <si>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</si>
  <si>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</si>
  <si>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</si>
  <si>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</si>
  <si>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</si>
  <si>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</si>
  <si>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</si>
  <si>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</si>
  <si>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</si>
  <si>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</si>
  <si>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</si>
  <si>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</si>
  <si>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</si>
  <si>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</si>
  <si>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</si>
  <si>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</si>
  <si>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</si>
  <si>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</si>
  <si>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</si>
  <si>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</si>
  <si>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</si>
  <si>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</si>
  <si>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</si>
  <si>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</si>
  <si>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</si>
  <si>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</si>
  <si>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</si>
  <si>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</si>
  <si>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</si>
  <si>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</si>
  <si>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</si>
  <si>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</si>
  <si>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</si>
  <si>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</si>
  <si>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</si>
  <si>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</si>
  <si>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</si>
  <si>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</si>
  <si>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</si>
  <si>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</si>
  <si>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</si>
  <si>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</si>
  <si>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</si>
  <si>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</si>
  <si>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</si>
  <si>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</si>
  <si>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</si>
  <si>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</si>
  <si>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</si>
  <si>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</si>
  <si>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</si>
  <si>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</si>
  <si>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</si>
  <si>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</si>
  <si>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</si>
  <si>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</si>
  <si>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</si>
  <si>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</si>
  <si>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</si>
  <si>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</si>
  <si>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</si>
  <si>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</si>
  <si>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</si>
  <si>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</si>
  <si>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</si>
  <si>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</si>
  <si>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</si>
  <si>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</si>
  <si>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</si>
  <si>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</si>
  <si>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</si>
  <si>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</si>
  <si>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</si>
  <si>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</si>
  <si>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</si>
  <si>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</si>
  <si>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</si>
  <si>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</si>
  <si>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</si>
  <si>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</si>
  <si>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</si>
  <si>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</si>
  <si>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</si>
  <si>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</si>
  <si>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</si>
  <si>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</si>
  <si>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</si>
  <si>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</si>
  <si>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</si>
  <si>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</si>
  <si>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</si>
  <si>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</si>
  <si>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</si>
  <si>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</si>
  <si>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</si>
  <si>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</si>
  <si>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</si>
  <si>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</si>
  <si>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</si>
  <si>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</si>
  <si>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</si>
  <si>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</si>
  <si>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</si>
  <si>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</si>
  <si>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</si>
  <si>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</si>
  <si>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</si>
  <si>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</si>
  <si>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</si>
  <si>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</si>
  <si>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</si>
  <si>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</si>
  <si>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</si>
  <si>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</si>
  <si>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</si>
  <si>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</si>
  <si>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</si>
  <si>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</si>
  <si>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</si>
  <si>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</si>
  <si>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</si>
  <si>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</si>
  <si>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</si>
  <si>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</si>
  <si>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</si>
  <si>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</si>
  <si>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</si>
  <si>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</si>
  <si>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</si>
  <si>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</si>
  <si>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</si>
  <si>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</si>
  <si>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</si>
  <si>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</si>
  <si>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</si>
  <si>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</si>
  <si>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</si>
  <si>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</si>
  <si>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</si>
  <si>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</si>
  <si>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</si>
  <si>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</si>
  <si>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</si>
  <si>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</si>
  <si>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</si>
  <si>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</si>
  <si>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</si>
  <si>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</si>
  <si>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</si>
  <si>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</si>
  <si>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</si>
  <si>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</si>
  <si>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</si>
  <si>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</si>
  <si>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</si>
  <si>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</si>
  <si>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</si>
  <si>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</si>
  <si>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</si>
  <si>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</si>
  <si>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</si>
  <si>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</si>
  <si>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</si>
  <si>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</si>
  <si>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</si>
  <si>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</si>
  <si>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</si>
  <si>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</si>
  <si>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</si>
  <si>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</si>
  <si>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</si>
  <si>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</si>
  <si>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</si>
  <si>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</si>
  <si>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</si>
  <si>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</si>
  <si>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</si>
  <si>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</si>
  <si>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</si>
  <si>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</si>
  <si>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</si>
  <si>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</si>
  <si>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</si>
  <si>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</si>
  <si>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</si>
  <si>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</si>
  <si>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</si>
  <si>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</si>
  <si>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</si>
  <si>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</si>
  <si>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</si>
  <si>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</si>
  <si>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</si>
  <si>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</si>
  <si>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</si>
  <si>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</si>
  <si>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</si>
  <si>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</si>
  <si>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</si>
  <si>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</si>
  <si>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</si>
  <si>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</si>
  <si>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</si>
  <si>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</si>
  <si>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</si>
  <si>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</si>
  <si>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</si>
  <si>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</si>
  <si>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</si>
  <si>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</si>
  <si>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</si>
  <si>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</si>
  <si>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</si>
  <si>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</si>
  <si>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</si>
  <si>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</si>
  <si>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</si>
  <si>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</si>
  <si>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</si>
  <si>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</si>
  <si>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</si>
  <si>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</si>
  <si>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</si>
  <si>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</si>
  <si>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</si>
  <si>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</si>
  <si>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</si>
  <si>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</si>
  <si>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</si>
  <si>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</si>
  <si>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</si>
  <si>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</si>
  <si>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</si>
  <si>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</si>
  <si>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</si>
  <si>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</si>
  <si>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</si>
  <si>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</si>
  <si>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</si>
  <si>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</si>
  <si>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</si>
  <si>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</si>
  <si>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</si>
  <si>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</si>
  <si>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</si>
  <si>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</si>
  <si>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</si>
  <si>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</si>
  <si>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</si>
  <si>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</si>
  <si>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</si>
  <si>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</si>
  <si>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</si>
  <si>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</si>
  <si>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</si>
  <si>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</si>
  <si>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</si>
  <si>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</si>
  <si>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</si>
  <si>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</si>
  <si>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</si>
  <si>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</si>
  <si>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</si>
  <si>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</si>
  <si>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</si>
  <si>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</si>
  <si>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</si>
  <si>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</si>
  <si>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</si>
  <si>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</si>
  <si>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</si>
  <si>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</si>
  <si>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</si>
  <si>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</si>
  <si>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</si>
  <si>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</si>
  <si>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</si>
  <si>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</si>
  <si>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</si>
  <si>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</si>
  <si>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</si>
  <si>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</si>
  <si>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</si>
  <si>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</si>
  <si>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</si>
  <si>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</si>
  <si>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</si>
  <si>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</si>
  <si>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</si>
  <si>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</si>
  <si>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</si>
  <si>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</si>
  <si>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</si>
  <si>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</si>
  <si>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</si>
  <si>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</si>
  <si>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</si>
  <si>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</si>
  <si>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</si>
  <si>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</si>
  <si>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</si>
  <si>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</si>
  <si>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</si>
  <si>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</si>
  <si>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</si>
  <si>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</si>
  <si>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</si>
  <si>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</si>
  <si>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</si>
  <si>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</si>
  <si>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</si>
  <si>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</si>
  <si>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</si>
  <si>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</si>
  <si>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</si>
  <si>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</si>
  <si>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</si>
  <si>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</si>
  <si>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</si>
  <si>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</si>
  <si>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</si>
  <si>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</si>
  <si>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</si>
  <si>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</si>
  <si>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</si>
  <si>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</si>
  <si>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</si>
  <si>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</si>
  <si>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</si>
  <si>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</si>
  <si>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</si>
  <si>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</si>
  <si>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</si>
  <si>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</si>
  <si>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</si>
  <si>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</si>
  <si>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</si>
  <si>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</si>
  <si>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</si>
  <si>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</si>
  <si>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</si>
  <si>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</si>
  <si>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</si>
  <si>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</si>
  <si>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</si>
  <si>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</si>
  <si>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</si>
  <si>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</si>
  <si>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</si>
  <si>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</si>
  <si>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</si>
  <si>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</si>
  <si>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</si>
  <si>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</si>
  <si>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</si>
  <si>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</si>
  <si>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</si>
  <si>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</si>
  <si>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</si>
  <si>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</si>
  <si>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</si>
  <si>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</si>
  <si>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</si>
  <si>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</si>
  <si>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</si>
  <si>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</si>
  <si>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</si>
  <si>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</si>
  <si>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</si>
  <si>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</si>
  <si>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</si>
  <si>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</si>
  <si>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</si>
  <si>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</si>
  <si>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</si>
  <si>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</si>
  <si>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</si>
  <si>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</si>
  <si>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</si>
  <si>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</si>
  <si>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</si>
  <si>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</si>
  <si>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</si>
  <si>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</si>
  <si>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</si>
  <si>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</si>
  <si>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</si>
  <si>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</si>
  <si>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</si>
  <si>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</si>
  <si>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</si>
  <si>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</si>
  <si>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</si>
  <si>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</si>
  <si>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</si>
  <si>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</si>
  <si>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</si>
  <si>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</si>
  <si>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</si>
  <si>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</si>
  <si>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</si>
  <si>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</si>
  <si>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</si>
  <si>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</si>
  <si>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</si>
  <si>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</si>
  <si>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</si>
  <si>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</si>
  <si>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</si>
  <si>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</si>
  <si>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</si>
  <si>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</si>
  <si>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</si>
  <si>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</si>
  <si>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</si>
  <si>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</si>
  <si>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</si>
  <si>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</si>
  <si>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</si>
  <si>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</si>
  <si>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</si>
  <si>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</si>
  <si>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</si>
  <si>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</si>
  <si>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</si>
  <si>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</si>
  <si>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</si>
  <si>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</si>
  <si>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</si>
  <si>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</si>
  <si>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</si>
  <si>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</si>
  <si>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</si>
  <si>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</si>
  <si>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</si>
  <si>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</si>
  <si>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</si>
  <si>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</si>
  <si>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</si>
  <si>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</si>
  <si>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</si>
  <si>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</si>
  <si>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</si>
  <si>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</si>
  <si>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</si>
  <si>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</si>
  <si>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</si>
  <si>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</si>
  <si>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</si>
  <si>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</si>
  <si>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</si>
  <si>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</si>
  <si>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</si>
  <si>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</si>
  <si>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</si>
  <si>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</si>
  <si>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</si>
  <si>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</si>
  <si>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</si>
  <si>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</si>
  <si>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</si>
  <si>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</si>
  <si>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</si>
  <si>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</si>
  <si>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</si>
  <si>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</si>
  <si>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</si>
  <si>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</si>
  <si>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</si>
  <si>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</si>
  <si>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</si>
  <si>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</si>
  <si>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</si>
  <si>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</si>
  <si>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</si>
  <si>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</si>
  <si>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</si>
  <si>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</si>
  <si>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</si>
  <si>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</si>
  <si>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</si>
  <si>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</si>
  <si>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</si>
  <si>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</si>
  <si>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</si>
  <si>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</si>
  <si>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</si>
  <si>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</si>
  <si>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</si>
  <si>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</si>
  <si>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</si>
  <si>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</si>
  <si>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</si>
  <si>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</si>
  <si>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</si>
  <si>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</si>
  <si>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</si>
  <si>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</si>
  <si>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</si>
  <si>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</si>
  <si>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</si>
  <si>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</si>
  <si>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</si>
  <si>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</si>
  <si>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</si>
  <si>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</si>
  <si>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</si>
  <si>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</si>
  <si>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</si>
  <si>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</si>
  <si>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</si>
  <si>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</si>
  <si>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</si>
  <si>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</si>
  <si>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</si>
  <si>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</si>
  <si>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</si>
  <si>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</si>
  <si>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</si>
  <si>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</si>
  <si>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</si>
  <si>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</si>
  <si>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</si>
  <si>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</si>
  <si>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</si>
  <si>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</si>
  <si>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</si>
  <si>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</si>
  <si>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</si>
  <si>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</si>
  <si>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</si>
  <si>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</si>
  <si>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</si>
  <si>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</si>
  <si>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</si>
  <si>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</si>
  <si>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</si>
  <si>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</si>
  <si>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</si>
  <si>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</si>
  <si>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</si>
  <si>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</si>
  <si>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</si>
  <si>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</si>
  <si>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</si>
  <si>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</si>
  <si>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</si>
  <si>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</si>
  <si>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</si>
  <si>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</si>
  <si>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</si>
  <si>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</si>
  <si>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</si>
  <si>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</si>
  <si>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</si>
  <si>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</si>
  <si>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</si>
  <si>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</si>
  <si>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</si>
  <si>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</si>
  <si>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</si>
  <si>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</si>
  <si>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</si>
  <si>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</si>
  <si>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</si>
  <si>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</si>
  <si>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</si>
  <si>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</si>
  <si>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</si>
  <si>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</si>
  <si>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</si>
  <si>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</si>
  <si>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</si>
  <si>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</si>
  <si>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</si>
  <si>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</si>
  <si>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</si>
  <si>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</si>
  <si>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</si>
  <si>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</si>
  <si>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</si>
  <si>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</si>
  <si>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</si>
  <si>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</si>
  <si>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</si>
  <si>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</si>
  <si>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</si>
  <si>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</si>
  <si>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</si>
  <si>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</si>
  <si>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</si>
  <si>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</si>
  <si>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</si>
  <si>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</si>
  <si>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</si>
  <si>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</si>
  <si>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</si>
  <si>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</si>
  <si>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</si>
  <si>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</si>
  <si>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</si>
  <si>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</si>
  <si>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</si>
  <si>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</si>
  <si>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</si>
  <si>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</si>
  <si>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</si>
  <si>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</si>
  <si>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</si>
  <si>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</si>
  <si>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</si>
  <si>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</si>
  <si>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</si>
  <si>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</si>
  <si>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</si>
  <si>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</si>
  <si>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</si>
  <si>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</si>
  <si>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</si>
  <si>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</si>
  <si>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</si>
  <si>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</si>
  <si>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</si>
  <si>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</si>
  <si>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</si>
  <si>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</si>
  <si>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</si>
  <si>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</si>
  <si>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</si>
  <si>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</si>
  <si>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</si>
  <si>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</si>
  <si>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</si>
  <si>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</si>
  <si>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</si>
  <si>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</si>
  <si>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</si>
  <si>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</si>
  <si>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</si>
  <si>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</si>
  <si>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</si>
  <si>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</si>
  <si>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</si>
  <si>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</si>
  <si>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</si>
  <si>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</si>
  <si>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</si>
  <si>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</si>
  <si>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</si>
  <si>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</si>
  <si>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</si>
  <si>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</si>
  <si>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</si>
  <si>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</si>
  <si>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</si>
  <si>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</si>
  <si>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</si>
  <si>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</si>
  <si>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</si>
  <si>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</si>
  <si>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</si>
  <si>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</si>
  <si>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</si>
  <si>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</si>
  <si>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</si>
  <si>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</si>
  <si>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</si>
  <si>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</si>
  <si>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</si>
  <si>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</si>
  <si>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</si>
  <si>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</si>
  <si>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</si>
  <si>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</si>
  <si>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</si>
  <si>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</si>
  <si>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</si>
  <si>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</si>
  <si>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</si>
  <si>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</si>
  <si>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</si>
  <si>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</si>
  <si>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</si>
  <si>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</si>
  <si>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</si>
  <si>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</si>
  <si>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</si>
  <si>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</si>
  <si>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</si>
  <si>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</si>
  <si>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</si>
  <si>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</si>
  <si>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</si>
  <si>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</si>
  <si>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</si>
  <si>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</si>
  <si>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</si>
  <si>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</si>
  <si>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</si>
  <si>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</si>
  <si>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</si>
  <si>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</si>
  <si>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</si>
  <si>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</si>
  <si>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</si>
  <si>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</si>
  <si>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</si>
  <si>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</si>
  <si>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</si>
  <si>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</si>
  <si>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</si>
  <si>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</si>
  <si>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</si>
  <si>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</si>
  <si>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</si>
  <si>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</si>
  <si>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</si>
  <si>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</si>
  <si>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</si>
  <si>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</si>
  <si>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</si>
  <si>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</si>
  <si>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</si>
  <si>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</si>
  <si>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</si>
  <si>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</si>
  <si>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</si>
  <si>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</si>
  <si>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</si>
  <si>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</si>
  <si>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</si>
  <si>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</si>
  <si>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</si>
  <si>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</si>
  <si>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</si>
  <si>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</si>
  <si>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</si>
  <si>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</si>
  <si>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</si>
  <si>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</si>
  <si>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</si>
  <si>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</si>
  <si>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</si>
  <si>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</si>
  <si>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</si>
  <si>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</si>
  <si>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</si>
  <si>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</si>
  <si>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</si>
  <si>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</si>
  <si>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</si>
  <si>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</si>
  <si>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</si>
  <si>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</si>
  <si>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</si>
  <si>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</si>
  <si>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</si>
  <si>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</si>
  <si>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</si>
  <si>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</si>
  <si>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</si>
  <si>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</si>
  <si>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</si>
  <si>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</si>
  <si>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</si>
  <si>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</si>
  <si>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</si>
  <si>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</si>
  <si>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</si>
  <si>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</si>
  <si>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</si>
  <si>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</si>
  <si>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</si>
  <si>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</si>
  <si>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</si>
  <si>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</si>
  <si>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</si>
  <si>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</si>
  <si>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</si>
  <si>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</si>
  <si>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</si>
  <si>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</si>
  <si>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</si>
  <si>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</si>
  <si>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</si>
  <si>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</si>
  <si>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</si>
  <si>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</si>
  <si>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</si>
  <si>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</si>
  <si>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</si>
  <si>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</si>
  <si>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</si>
  <si>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</si>
  <si>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</si>
  <si>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</si>
  <si>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</si>
  <si>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</si>
  <si>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</si>
  <si>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</si>
  <si>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</si>
  <si>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</si>
  <si>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</si>
  <si>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</si>
  <si>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</si>
  <si>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</si>
  <si>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</si>
  <si>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</si>
  <si>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</si>
  <si>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</si>
  <si>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</si>
  <si>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</si>
  <si>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</si>
  <si>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</si>
  <si>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</si>
  <si>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</si>
  <si>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</si>
  <si>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</si>
  <si>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</si>
  <si>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</si>
  <si>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</si>
  <si>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</si>
  <si>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</si>
  <si>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</si>
  <si>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</si>
  <si>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</si>
  <si>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</si>
  <si>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</si>
  <si>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</si>
  <si>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</si>
  <si>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</si>
  <si>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</si>
  <si>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</si>
  <si>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</si>
  <si>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</si>
  <si>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</si>
  <si>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</si>
  <si>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</si>
  <si>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</si>
  <si>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</si>
  <si>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</si>
  <si>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</si>
  <si>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</si>
  <si>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</si>
  <si>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</si>
  <si>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</si>
  <si>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</si>
  <si>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</si>
  <si>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</si>
  <si>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</si>
  <si>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</si>
  <si>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</si>
  <si>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</si>
  <si>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</si>
  <si>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</si>
  <si>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</si>
  <si>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</si>
  <si>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</si>
  <si>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</si>
  <si>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</si>
  <si>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</si>
  <si>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</si>
  <si>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</si>
  <si>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</si>
  <si>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</si>
  <si>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</si>
  <si>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</si>
  <si>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</si>
  <si>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</si>
  <si>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</si>
  <si>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</si>
  <si>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</si>
  <si>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</si>
  <si>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</si>
  <si>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</si>
  <si>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</si>
  <si>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</si>
  <si>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</si>
  <si>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</si>
  <si>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</si>
  <si>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</si>
  <si>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</si>
  <si>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</si>
  <si>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</si>
  <si>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</si>
  <si>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</si>
  <si>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</si>
  <si>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</si>
  <si>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</si>
  <si>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</si>
  <si>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</si>
  <si>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</si>
  <si>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</si>
  <si>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</si>
  <si>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</si>
  <si>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</si>
  <si>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</si>
  <si>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</si>
  <si>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</si>
  <si>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</si>
  <si>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</si>
  <si>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</si>
  <si>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</si>
  <si>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</si>
  <si>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</si>
  <si>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</si>
  <si>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</si>
  <si>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</si>
  <si>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</si>
  <si>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</si>
  <si>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</si>
  <si>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</si>
  <si>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</si>
  <si>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</si>
  <si>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</si>
  <si>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</si>
  <si>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</si>
  <si>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</si>
  <si>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</si>
  <si>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</si>
  <si>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</si>
  <si>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</si>
  <si>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</si>
  <si>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</si>
  <si>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</si>
  <si>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</si>
  <si>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</si>
  <si>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</si>
  <si>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</si>
  <si>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</si>
  <si>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</si>
  <si>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</si>
  <si>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</si>
  <si>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</si>
  <si>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</si>
  <si>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</si>
  <si>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</si>
  <si>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</si>
  <si>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</si>
  <si>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</si>
  <si>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</si>
  <si>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</si>
  <si>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</si>
  <si>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</si>
  <si>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</si>
  <si>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</si>
  <si>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</si>
  <si>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</si>
  <si>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</si>
  <si>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</si>
  <si>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</si>
  <si>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</si>
  <si>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</si>
  <si>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</si>
  <si>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</si>
  <si>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</si>
  <si>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</si>
  <si>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</si>
  <si>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</si>
  <si>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</si>
  <si>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</si>
  <si>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</si>
  <si>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</si>
  <si>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</si>
  <si>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</si>
  <si>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</si>
  <si>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</si>
  <si>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</si>
  <si>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</si>
  <si>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</si>
  <si>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</si>
  <si>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</si>
  <si>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</si>
  <si>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</si>
  <si>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</si>
  <si>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</si>
  <si>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</si>
  <si>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</si>
  <si>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</si>
  <si>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</si>
  <si>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</si>
  <si>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</si>
  <si>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</si>
  <si>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</si>
  <si>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</si>
  <si>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</si>
  <si>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</si>
  <si>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</si>
  <si>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</si>
  <si>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</si>
  <si>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</si>
  <si>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</si>
  <si>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</si>
  <si>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</si>
  <si>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</si>
  <si>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</si>
  <si>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</si>
  <si>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</si>
  <si>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</si>
  <si>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</si>
  <si>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</si>
  <si>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</si>
  <si>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</si>
  <si>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</si>
  <si>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</si>
  <si>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</si>
  <si>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</si>
  <si>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</si>
  <si>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</si>
  <si>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</si>
  <si>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</si>
  <si>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</si>
  <si>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</si>
  <si>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</si>
  <si>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</si>
  <si>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</si>
  <si>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</si>
  <si>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</si>
  <si>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</si>
  <si>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</si>
  <si>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</si>
  <si>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</si>
  <si>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</si>
  <si>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</si>
  <si>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</si>
  <si>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</si>
  <si>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</si>
  <si>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</si>
  <si>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</si>
  <si>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</si>
  <si>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</si>
  <si>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</si>
  <si>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</si>
  <si>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</si>
  <si>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</si>
  <si>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</si>
  <si>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</si>
  <si>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</si>
  <si>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</si>
  <si>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</si>
  <si>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</si>
  <si>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</si>
  <si>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</si>
  <si>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</si>
  <si>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</si>
  <si>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</si>
  <si>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</si>
  <si>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</si>
  <si>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</si>
  <si>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</si>
  <si>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</si>
  <si>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</si>
  <si>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</si>
  <si>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</si>
  <si>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</si>
  <si>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</si>
  <si>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</si>
  <si>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</si>
  <si>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</si>
  <si>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</si>
  <si>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</si>
  <si>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</si>
  <si>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</si>
  <si>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</si>
  <si>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</si>
  <si>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</si>
  <si>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</si>
  <si>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</si>
  <si>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</si>
  <si>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</si>
  <si>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</si>
  <si>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</si>
  <si>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</si>
  <si>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</si>
  <si>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</si>
  <si>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</si>
  <si>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</si>
  <si>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</si>
  <si>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</si>
  <si>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</si>
  <si>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</si>
  <si>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</si>
  <si>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</si>
  <si>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</si>
  <si>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</si>
  <si>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</si>
  <si>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</si>
  <si>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</si>
  <si>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</si>
  <si>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</si>
  <si>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</si>
  <si>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</si>
  <si>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</si>
  <si>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</si>
  <si>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</si>
  <si>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</si>
  <si>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</si>
  <si>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</si>
  <si>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</si>
  <si>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</si>
  <si>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</si>
  <si>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</si>
  <si>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</si>
  <si>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</si>
  <si>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</si>
  <si>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</si>
  <si>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</si>
  <si>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</si>
  <si>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</si>
  <si>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</si>
  <si>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</si>
  <si>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</si>
  <si>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</si>
  <si>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</si>
  <si>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</si>
  <si>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</si>
  <si>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</si>
  <si>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</si>
  <si>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</si>
  <si>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</si>
  <si>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</si>
  <si>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</si>
  <si>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</si>
  <si>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</si>
  <si>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</si>
  <si>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</si>
  <si>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</si>
  <si>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</si>
  <si>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</si>
  <si>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</si>
  <si>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</si>
  <si>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</si>
  <si>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</si>
  <si>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</si>
  <si>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</si>
  <si>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</si>
  <si>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</si>
  <si>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</si>
  <si>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</si>
  <si>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</si>
  <si>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</si>
  <si>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</si>
  <si>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</si>
  <si>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</si>
  <si>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</si>
  <si>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</si>
  <si>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</si>
  <si>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</si>
  <si>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</si>
  <si>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</si>
  <si>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</si>
  <si>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</si>
  <si>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</si>
  <si>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</si>
  <si>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</si>
  <si>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</si>
  <si>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</si>
  <si>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</si>
  <si>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</si>
  <si>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</si>
  <si>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</si>
  <si>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</si>
  <si>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</si>
  <si>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</si>
  <si>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</si>
  <si>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</si>
  <si>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</si>
  <si>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</si>
  <si>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</si>
  <si>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</si>
  <si>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</si>
  <si>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</si>
  <si>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</si>
  <si>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</si>
  <si>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</si>
  <si>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</si>
  <si>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</si>
  <si>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</si>
  <si>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</si>
  <si>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</si>
  <si>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</si>
  <si>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</si>
  <si>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</si>
  <si>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</si>
  <si>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</si>
  <si>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</si>
  <si>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</si>
  <si>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</si>
  <si>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</si>
  <si>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</si>
  <si>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</si>
  <si>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</si>
  <si>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</si>
  <si>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</si>
  <si>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</si>
  <si>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</si>
  <si>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</si>
  <si>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</si>
  <si>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</si>
  <si>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</si>
  <si>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</si>
  <si>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</si>
  <si>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</si>
  <si>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</si>
  <si>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</si>
  <si>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</si>
  <si>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</si>
  <si>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</si>
  <si>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</si>
  <si>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</si>
  <si>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</si>
  <si>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</si>
  <si>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</si>
  <si>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</si>
  <si>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</si>
  <si>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</si>
  <si>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</si>
  <si>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</si>
  <si>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</si>
  <si>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</si>
  <si>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</si>
  <si>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</si>
  <si>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</si>
  <si>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</si>
  <si>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</si>
  <si>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</si>
  <si>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</si>
  <si>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</si>
  <si>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</si>
  <si>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</si>
  <si>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</si>
  <si>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</si>
  <si>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</si>
  <si>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</si>
  <si>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</si>
  <si>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</si>
  <si>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</si>
  <si>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</si>
  <si>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</si>
  <si>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</si>
  <si>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</si>
  <si>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</si>
  <si>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</si>
  <si>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</si>
  <si>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</si>
  <si>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</si>
  <si>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</si>
  <si>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</si>
  <si>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</si>
  <si>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</si>
  <si>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</si>
  <si>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</si>
  <si>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</si>
  <si>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</si>
  <si>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</si>
  <si>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</si>
  <si>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</si>
  <si>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</si>
  <si>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</si>
  <si>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</si>
  <si>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</si>
  <si>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</si>
  <si>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</si>
  <si>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</si>
  <si>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</si>
  <si>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</si>
  <si>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</si>
  <si>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</si>
  <si>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</si>
  <si>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</si>
  <si>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</si>
  <si>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</si>
  <si>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</si>
  <si>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</si>
  <si>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</si>
  <si>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</si>
  <si>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</si>
  <si>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</si>
  <si>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</si>
  <si>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</si>
  <si>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</si>
  <si>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</si>
  <si>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</si>
  <si>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</si>
  <si>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</si>
  <si>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</si>
  <si>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</si>
  <si>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</si>
  <si>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</si>
  <si>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</si>
  <si>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</si>
  <si>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</si>
  <si>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</si>
  <si>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</si>
  <si>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</si>
  <si>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</si>
  <si>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</si>
  <si>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</si>
  <si>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</si>
  <si>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</si>
  <si>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</si>
  <si>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</si>
  <si>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</si>
  <si>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</si>
  <si>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</si>
  <si>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</si>
  <si>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</si>
  <si>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</si>
  <si>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</si>
  <si>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</si>
  <si>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</si>
  <si>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</si>
  <si>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</si>
  <si>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</si>
  <si>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</si>
  <si>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</si>
  <si>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</si>
  <si>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</si>
  <si>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</si>
  <si>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</si>
  <si>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</si>
  <si>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</si>
  <si>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</si>
  <si>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</si>
  <si>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</si>
  <si>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</si>
  <si>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</si>
  <si>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</si>
  <si>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</si>
  <si>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</si>
  <si>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</si>
  <si>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</si>
  <si>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</si>
  <si>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</si>
  <si>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</si>
  <si>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</si>
  <si>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</si>
  <si>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</si>
  <si>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</si>
  <si>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</si>
  <si>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</si>
  <si>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</si>
  <si>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</si>
  <si>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</si>
  <si>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</si>
  <si>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</si>
  <si>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</si>
  <si>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</si>
  <si>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</si>
  <si>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</si>
  <si>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</si>
  <si>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</si>
  <si>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</si>
  <si>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</si>
  <si>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</si>
  <si>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</si>
  <si>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</si>
  <si>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</si>
  <si>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</si>
  <si>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</si>
  <si>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</si>
  <si>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</si>
  <si>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</si>
  <si>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</si>
  <si>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</si>
  <si>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</si>
  <si>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</si>
  <si>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</si>
  <si>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</si>
  <si>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</si>
  <si>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</si>
  <si>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</si>
  <si>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</si>
  <si>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</si>
  <si>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</si>
  <si>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</si>
  <si>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</si>
  <si>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</si>
  <si>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</si>
  <si>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</si>
  <si>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</si>
  <si>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</si>
  <si>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</si>
  <si>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</si>
  <si>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</si>
  <si>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</si>
  <si>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</si>
  <si>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</si>
  <si>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</si>
  <si>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</si>
  <si>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</si>
  <si>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</si>
  <si>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</si>
  <si>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</si>
  <si>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</si>
  <si>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</si>
  <si>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</si>
  <si>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</si>
  <si>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</si>
  <si>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</si>
  <si>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</si>
  <si>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</si>
  <si>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</si>
  <si>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</si>
  <si>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</si>
  <si>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</si>
  <si>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</si>
  <si>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</si>
  <si>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</si>
  <si>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</si>
  <si>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</si>
  <si>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</si>
  <si>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</si>
  <si>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</si>
  <si>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</si>
  <si>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</si>
  <si>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</si>
  <si>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</si>
  <si>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</si>
  <si>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</si>
  <si>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</si>
  <si>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</si>
  <si>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</si>
  <si>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</si>
  <si>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</si>
  <si>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</si>
  <si>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</si>
  <si>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</si>
  <si>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</si>
  <si>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</si>
  <si>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</si>
  <si>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</si>
  <si>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</si>
  <si>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</si>
  <si>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</si>
  <si>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</si>
  <si>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</si>
  <si>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</si>
  <si>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</si>
  <si>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</si>
  <si>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</si>
  <si>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</si>
  <si>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</si>
  <si>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</si>
  <si>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</si>
  <si>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</si>
  <si>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</si>
  <si>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</si>
  <si>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</si>
  <si>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</si>
  <si>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</si>
  <si>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</si>
  <si>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</si>
  <si>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</si>
  <si>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</si>
  <si>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</si>
  <si>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</si>
  <si>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</si>
  <si>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</si>
  <si>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</si>
  <si>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</si>
  <si>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</si>
  <si>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</si>
  <si>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</si>
  <si>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</si>
  <si>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</si>
  <si>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</si>
  <si>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</si>
  <si>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</si>
  <si>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</si>
  <si>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</si>
  <si>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</si>
  <si>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</si>
  <si>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</si>
  <si>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</si>
  <si>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</si>
  <si>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</si>
  <si>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</si>
  <si>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</si>
  <si>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</si>
  <si>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</si>
  <si>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</si>
  <si>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</si>
  <si>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</si>
  <si>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</si>
  <si>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</si>
  <si>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</si>
  <si>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</si>
  <si>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</si>
  <si>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</si>
  <si>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</si>
  <si>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</si>
  <si>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</si>
  <si>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</si>
  <si>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</si>
  <si>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</si>
  <si>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</si>
  <si>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</si>
  <si>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</si>
  <si>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</si>
  <si>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</si>
  <si>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</si>
  <si>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</si>
  <si>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</si>
  <si>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</si>
  <si>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</si>
  <si>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</si>
  <si>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</si>
  <si>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</si>
  <si>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</si>
  <si>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</si>
  <si>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</si>
  <si>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</si>
  <si>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</si>
  <si>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</si>
  <si>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</si>
  <si>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</si>
  <si>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</si>
  <si>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</si>
  <si>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</si>
  <si>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</si>
  <si>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</si>
  <si>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</si>
  <si>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</si>
  <si>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</si>
  <si>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</si>
  <si>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</si>
  <si>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</si>
  <si>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</si>
  <si>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</si>
  <si>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</si>
  <si>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</si>
  <si>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</si>
  <si>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</si>
  <si>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</si>
  <si>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</si>
  <si>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</si>
  <si>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</si>
  <si>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</si>
  <si>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</si>
  <si>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</si>
  <si>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</si>
  <si>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</si>
  <si>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</si>
  <si>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</si>
  <si>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</si>
  <si>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</si>
  <si>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</si>
  <si>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</si>
  <si>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</si>
  <si>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</si>
  <si>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</si>
  <si>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</si>
  <si>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</si>
  <si>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</si>
  <si>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</si>
  <si>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</si>
  <si>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</si>
  <si>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</si>
  <si>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</si>
  <si>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</si>
  <si>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</si>
  <si>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</si>
  <si>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</si>
  <si>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</si>
  <si>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</si>
  <si>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</si>
  <si>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</si>
  <si>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</si>
  <si>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</si>
  <si>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</si>
  <si>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</si>
  <si>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</si>
  <si>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</si>
  <si>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</si>
  <si>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</si>
  <si>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</si>
  <si>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</si>
  <si>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</si>
  <si>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</si>
  <si>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</si>
  <si>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</si>
  <si>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</si>
  <si>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</si>
  <si>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</si>
  <si>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</si>
  <si>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</si>
  <si>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</si>
  <si>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</si>
  <si>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</si>
  <si>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</si>
  <si>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</si>
  <si>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</si>
  <si>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</si>
  <si>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</si>
  <si>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</si>
  <si>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</si>
  <si>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</si>
  <si>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</si>
  <si>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</si>
  <si>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</si>
  <si>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</si>
  <si>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</si>
  <si>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</si>
  <si>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</si>
  <si>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</si>
  <si>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</si>
  <si>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</si>
  <si>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</si>
  <si>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</si>
  <si>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</si>
  <si>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</si>
  <si>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</si>
  <si>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</si>
  <si>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</si>
  <si>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</si>
  <si>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</si>
  <si>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</si>
  <si>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</si>
  <si>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</si>
  <si>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</si>
  <si>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</si>
  <si>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</si>
  <si>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</si>
  <si>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</si>
  <si>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</si>
  <si>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</si>
  <si>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</si>
  <si>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</si>
  <si>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</si>
  <si>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</si>
  <si>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</si>
  <si>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</si>
  <si>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</si>
  <si>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</si>
  <si>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</si>
  <si>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</si>
  <si>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</si>
  <si>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</si>
  <si>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</si>
  <si>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</si>
  <si>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</si>
  <si>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</si>
  <si>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</si>
  <si>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</si>
  <si>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</si>
  <si>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</si>
  <si>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</si>
  <si>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</si>
  <si>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</si>
  <si>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</si>
  <si>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</si>
  <si>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</si>
  <si>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</si>
  <si>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</si>
  <si>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</si>
  <si>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</si>
  <si>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</si>
  <si>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</si>
  <si>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</si>
  <si>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</si>
  <si>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</si>
  <si>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</si>
  <si>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</si>
  <si>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</si>
  <si>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</si>
  <si>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</si>
  <si>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</si>
  <si>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</si>
  <si>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</si>
  <si>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</si>
  <si>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</si>
  <si>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</si>
  <si>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</si>
  <si>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</si>
  <si>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</si>
  <si>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</si>
  <si>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</si>
  <si>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</si>
  <si>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</si>
  <si>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</si>
  <si>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</si>
  <si>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</si>
  <si>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</si>
  <si>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</si>
  <si>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</si>
  <si>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</si>
  <si>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</si>
  <si>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</si>
  <si>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</si>
  <si>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</si>
  <si>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</si>
  <si>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</si>
  <si>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</si>
  <si>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</si>
  <si>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</si>
  <si>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</si>
  <si>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</si>
  <si>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</si>
  <si>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</si>
  <si>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</si>
  <si>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</si>
  <si>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</si>
  <si>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</si>
  <si>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</si>
  <si>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</si>
  <si>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</si>
  <si>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</si>
  <si>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</si>
  <si>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</si>
  <si>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</si>
  <si>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</si>
  <si>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</si>
  <si>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</si>
  <si>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</si>
  <si>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</si>
  <si>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</si>
  <si>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</si>
  <si>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</si>
  <si>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</si>
  <si>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</si>
  <si>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</si>
  <si>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</si>
  <si>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</si>
  <si>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</si>
  <si>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</si>
  <si>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</si>
  <si>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</si>
  <si>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</si>
  <si>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</si>
  <si>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</si>
  <si>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</si>
  <si>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</si>
  <si>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</si>
  <si>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</si>
  <si>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</si>
  <si>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</si>
  <si>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</si>
  <si>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</si>
  <si>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</si>
  <si>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</si>
  <si>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</si>
  <si>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</si>
  <si>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</si>
  <si>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</si>
  <si>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</si>
  <si>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</si>
  <si>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</si>
  <si>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</si>
  <si>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</si>
  <si>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</si>
  <si>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</si>
  <si>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</si>
  <si>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</si>
  <si>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</si>
  <si>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</si>
  <si>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</si>
  <si>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</si>
  <si>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</si>
  <si>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</si>
  <si>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</si>
  <si>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</si>
  <si>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</si>
  <si>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</si>
  <si>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</si>
  <si>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</si>
  <si>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</si>
  <si>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</si>
  <si>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</si>
  <si>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</si>
  <si>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</si>
  <si>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</si>
  <si>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</si>
  <si>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</si>
  <si>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</si>
  <si>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</si>
  <si>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</si>
  <si>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</si>
  <si>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</si>
  <si>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</si>
  <si>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</si>
  <si>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</si>
  <si>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</si>
  <si>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</si>
  <si>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</si>
  <si>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</si>
  <si>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</si>
  <si>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</si>
  <si>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</si>
  <si>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</si>
  <si>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</si>
  <si>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</si>
  <si>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</si>
  <si>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</si>
  <si>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</si>
  <si>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</si>
  <si>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</si>
  <si>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</si>
  <si>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</si>
  <si>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</si>
  <si>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</si>
  <si>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</si>
  <si>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</si>
  <si>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</si>
  <si>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</si>
  <si>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</si>
  <si>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</si>
  <si>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</si>
  <si>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</si>
  <si>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</si>
  <si>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</si>
  <si>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</si>
  <si>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</si>
  <si>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</si>
  <si>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</si>
  <si>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</si>
  <si>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</si>
  <si>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</si>
  <si>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</si>
  <si>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</si>
  <si>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</si>
  <si>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</si>
  <si>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</si>
  <si>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</si>
  <si>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</si>
  <si>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</si>
  <si>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</si>
  <si>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</si>
  <si>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</si>
  <si>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</si>
  <si>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</si>
  <si>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</si>
  <si>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</si>
  <si>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</si>
  <si>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</si>
  <si>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</si>
  <si>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</si>
  <si>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</si>
  <si>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</si>
  <si>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</si>
  <si>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</si>
  <si>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</si>
  <si>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</si>
  <si>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</si>
  <si>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</si>
  <si>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</si>
  <si>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</si>
  <si>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</si>
  <si>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</si>
  <si>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</si>
  <si>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</si>
  <si>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</si>
  <si>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</si>
  <si>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</si>
  <si>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</si>
  <si>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</si>
  <si>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</si>
  <si>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</si>
  <si>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</si>
  <si>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</si>
  <si>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</si>
  <si>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</si>
  <si>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</si>
  <si>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</si>
  <si>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</si>
  <si>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</si>
  <si>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</si>
  <si>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</si>
  <si>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</si>
  <si>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</si>
  <si>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</si>
  <si>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</si>
  <si>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</si>
  <si>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</si>
  <si>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</si>
  <si>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</si>
  <si>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</si>
  <si>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</si>
  <si>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</si>
  <si>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</si>
  <si>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</si>
  <si>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</si>
  <si>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</si>
  <si>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</si>
  <si>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</si>
  <si>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</si>
  <si>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</si>
  <si>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</si>
  <si>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</si>
  <si>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</si>
  <si>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</si>
  <si>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</si>
  <si>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</si>
  <si>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</si>
  <si>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</si>
  <si>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</si>
  <si>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</si>
  <si>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</si>
  <si>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</si>
  <si>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</si>
  <si>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</si>
  <si>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</si>
  <si>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</si>
  <si>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</si>
  <si>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</si>
  <si>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</si>
  <si>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</si>
  <si>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</si>
  <si>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</si>
  <si>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</si>
  <si>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</si>
  <si>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</si>
  <si>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</si>
  <si>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</si>
  <si>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</si>
  <si>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</si>
  <si>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</si>
  <si>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</si>
  <si>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</si>
  <si>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</si>
  <si>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</si>
  <si>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</si>
  <si>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</si>
  <si>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</si>
  <si>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</si>
  <si>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</si>
  <si>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</si>
  <si>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</si>
  <si>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</si>
  <si>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</si>
  <si>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</si>
  <si>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</si>
  <si>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</si>
  <si>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</si>
  <si>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</si>
  <si>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</si>
  <si>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</si>
  <si>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</si>
  <si>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</si>
  <si>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</si>
  <si>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</si>
  <si>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</si>
  <si>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</si>
  <si>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</si>
  <si>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</si>
  <si>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</si>
  <si>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</si>
  <si>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</si>
  <si>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</si>
  <si>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</si>
  <si>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</si>
  <si>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</si>
  <si>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</si>
  <si>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</si>
  <si>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</si>
  <si>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</si>
  <si>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</si>
  <si>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</si>
  <si>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</si>
  <si>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</si>
  <si>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</si>
  <si>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</si>
  <si>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</si>
  <si>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</si>
  <si>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</si>
  <si>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</si>
  <si>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</si>
  <si>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</si>
  <si>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</si>
  <si>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</si>
  <si>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</si>
  <si>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</si>
  <si>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</si>
  <si>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</si>
  <si>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</si>
  <si>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</si>
  <si>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</si>
  <si>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</si>
  <si>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</si>
  <si>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</si>
  <si>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</si>
  <si>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</si>
  <si>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</si>
  <si>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</si>
  <si>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</si>
  <si>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</si>
  <si>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</si>
  <si>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</si>
  <si>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</si>
  <si>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</si>
  <si>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</si>
  <si>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</si>
  <si>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</si>
  <si>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</si>
  <si>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</si>
  <si>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</si>
  <si>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</si>
  <si>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</si>
  <si>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</si>
  <si>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</si>
  <si>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</si>
  <si>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</si>
  <si>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</si>
  <si>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</si>
  <si>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</si>
  <si>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</si>
  <si>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</si>
  <si>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</si>
  <si>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</si>
  <si>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</si>
  <si>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</si>
  <si>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</si>
  <si>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</si>
  <si>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</si>
  <si>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</si>
  <si>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</si>
  <si>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</si>
  <si>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</si>
  <si>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</si>
  <si>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</si>
  <si>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</si>
  <si>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</si>
  <si>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</si>
  <si>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</si>
  <si>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</si>
  <si>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</si>
  <si>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</si>
  <si>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</si>
  <si>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</si>
  <si>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</si>
  <si>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</si>
  <si>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</si>
  <si>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</si>
  <si>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</si>
  <si>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</si>
  <si>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</si>
  <si>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</si>
  <si>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</si>
  <si>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</si>
  <si>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</si>
  <si>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</si>
  <si>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</si>
  <si>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</si>
  <si>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</si>
  <si>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</si>
  <si>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</si>
  <si>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</si>
  <si>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</si>
  <si>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</si>
  <si>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</si>
  <si>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</si>
  <si>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</si>
  <si>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</si>
  <si>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</si>
  <si>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</si>
  <si>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</si>
  <si>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</si>
  <si>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</si>
  <si>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</si>
  <si>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</si>
  <si>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</si>
  <si>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</si>
  <si>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</si>
  <si>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</si>
  <si>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</si>
  <si>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</si>
  <si>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</si>
  <si>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</si>
  <si>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</si>
  <si>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</si>
  <si>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</si>
  <si>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</si>
  <si>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</si>
  <si>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</si>
  <si>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</si>
  <si>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</si>
  <si>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</si>
  <si>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</si>
  <si>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</si>
  <si>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</si>
  <si>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</si>
  <si>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</si>
  <si>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</si>
  <si>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</si>
  <si>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</si>
  <si>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</si>
  <si>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</si>
  <si>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</si>
  <si>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</si>
  <si>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</si>
  <si>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</si>
  <si>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</si>
  <si>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</si>
  <si>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</si>
  <si>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</si>
  <si>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</si>
  <si>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</si>
  <si>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</si>
  <si>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</si>
  <si>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</si>
  <si>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</si>
  <si>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</si>
  <si>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</si>
  <si>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</si>
  <si>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</si>
  <si>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</si>
  <si>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</si>
  <si>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</si>
  <si>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</si>
  <si>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</si>
  <si>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</si>
  <si>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</si>
  <si>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</si>
  <si>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</si>
  <si>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</si>
  <si>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</si>
  <si>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</si>
  <si>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</si>
  <si>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</si>
  <si>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</si>
  <si>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</si>
  <si>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</si>
  <si>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</si>
  <si>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</si>
  <si>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</si>
  <si>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</si>
  <si>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</si>
  <si>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</si>
  <si>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</si>
  <si>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</si>
  <si>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</si>
  <si>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</si>
  <si>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</si>
  <si>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</si>
  <si>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</si>
  <si>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</si>
  <si>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</si>
  <si>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</si>
  <si>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</si>
  <si>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</si>
  <si>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</si>
  <si>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</si>
  <si>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</si>
  <si>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</si>
  <si>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</si>
  <si>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</si>
  <si>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</si>
  <si>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</si>
  <si>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</si>
  <si>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</si>
  <si>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</si>
  <si>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</si>
  <si>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</si>
  <si>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</si>
  <si>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</si>
  <si>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</si>
  <si>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</si>
  <si>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</si>
  <si>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</si>
  <si>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</si>
  <si>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</si>
  <si>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</si>
  <si>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</si>
  <si>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</si>
  <si>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</si>
  <si>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</si>
  <si>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</si>
  <si>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</si>
  <si>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</si>
  <si>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</si>
  <si>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</si>
  <si>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</si>
  <si>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</si>
  <si>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</si>
  <si>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</si>
  <si>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</si>
  <si>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</si>
  <si>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</si>
  <si>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</si>
  <si>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</si>
  <si>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</si>
  <si>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</si>
  <si>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</si>
  <si>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</si>
  <si>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</si>
  <si>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</si>
  <si>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</si>
  <si>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</si>
  <si>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</si>
  <si>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</si>
  <si>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</si>
  <si>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</si>
  <si>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</si>
  <si>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</si>
  <si>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</si>
  <si>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</si>
  <si>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</si>
  <si>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</si>
  <si>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</si>
  <si>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</si>
  <si>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</si>
  <si>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</si>
  <si>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</si>
  <si>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</si>
  <si>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</si>
  <si>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</si>
  <si>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</si>
  <si>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</si>
  <si>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</si>
  <si>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</si>
  <si>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</si>
  <si>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</si>
  <si>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</si>
  <si>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</si>
  <si>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</si>
  <si>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</si>
  <si>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</si>
  <si>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</si>
  <si>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</si>
  <si>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</si>
  <si>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</si>
  <si>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</si>
  <si>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</si>
  <si>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</si>
  <si>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</si>
  <si>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</si>
  <si>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</si>
  <si>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</si>
  <si>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</si>
  <si>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</si>
  <si>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</si>
  <si>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</si>
  <si>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</si>
  <si>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</si>
  <si>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</si>
  <si>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</si>
  <si>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</si>
  <si>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</si>
  <si>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</si>
  <si>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</si>
  <si>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</si>
  <si>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</si>
  <si>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</si>
  <si>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</si>
  <si>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</si>
  <si>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</si>
  <si>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</si>
  <si>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</si>
  <si>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</si>
  <si>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</si>
  <si>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</si>
  <si>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</si>
  <si>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</si>
  <si>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</si>
  <si>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</si>
  <si>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</si>
  <si>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</si>
  <si>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</si>
  <si>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</si>
  <si>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</si>
  <si>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</si>
  <si>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</si>
  <si>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</si>
  <si>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</si>
  <si>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</si>
  <si>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</si>
  <si>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</si>
  <si>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</si>
  <si>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</si>
  <si>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</si>
  <si>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</si>
  <si>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</si>
  <si>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</si>
  <si>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</si>
  <si>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</si>
  <si>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</si>
  <si>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</si>
  <si>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</si>
  <si>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</si>
  <si>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</si>
  <si>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</si>
  <si>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</si>
  <si>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</si>
  <si>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</si>
  <si>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</si>
  <si>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</si>
  <si>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</si>
  <si>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</si>
  <si>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</si>
  <si>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</si>
  <si>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</si>
  <si>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</si>
  <si>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</si>
  <si>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</si>
  <si>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</si>
  <si>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</si>
  <si>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</si>
  <si>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</si>
  <si>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</si>
  <si>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</si>
  <si>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</si>
  <si>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</si>
  <si>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</si>
  <si>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</si>
  <si>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</si>
  <si>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</si>
  <si>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</si>
  <si>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</si>
  <si>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</si>
  <si>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</si>
  <si>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</si>
  <si>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</si>
  <si>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</si>
  <si>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</si>
  <si>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</si>
  <si>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</si>
  <si>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</si>
  <si>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</si>
  <si>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</si>
  <si>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</si>
  <si>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</si>
  <si>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</si>
  <si>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</si>
  <si>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</si>
  <si>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</si>
  <si>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</si>
  <si>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</si>
  <si>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</si>
  <si>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</si>
  <si>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</si>
  <si>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</si>
  <si>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</si>
  <si>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</si>
  <si>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</si>
  <si>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</si>
  <si>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</si>
  <si>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</si>
  <si>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</si>
  <si>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</si>
  <si>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</si>
  <si>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</si>
  <si>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</si>
  <si>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</si>
  <si>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</si>
  <si>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</si>
  <si>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</si>
  <si>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</si>
  <si>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</si>
  <si>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</si>
  <si>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</si>
  <si>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</si>
  <si>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</si>
  <si>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</si>
  <si>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</si>
  <si>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</si>
  <si>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</si>
  <si>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</si>
  <si>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</si>
  <si>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</si>
  <si>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</si>
  <si>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</si>
  <si>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</si>
  <si>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</si>
  <si>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</si>
  <si>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</si>
  <si>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</si>
  <si>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</si>
  <si>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</si>
  <si>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</si>
  <si>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</si>
  <si>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</si>
  <si>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</si>
  <si>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</si>
  <si>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</si>
  <si>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</si>
  <si>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</si>
  <si>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</si>
  <si>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</si>
  <si>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</si>
  <si>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</si>
  <si>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</si>
  <si>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</si>
  <si>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</si>
  <si>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</si>
  <si>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</si>
  <si>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</si>
  <si>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</si>
  <si>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</si>
  <si>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</si>
  <si>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</si>
  <si>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</si>
  <si>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</si>
  <si>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</si>
  <si>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</si>
  <si>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</si>
  <si>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</si>
  <si>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</si>
  <si>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</si>
  <si>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</si>
  <si>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</si>
  <si>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</si>
  <si>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</si>
  <si>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</si>
  <si>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</si>
  <si>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</si>
  <si>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</si>
  <si>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</si>
  <si>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</si>
  <si>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</si>
  <si>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</si>
  <si>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</si>
  <si>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</si>
  <si>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</si>
  <si>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</si>
  <si>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</si>
  <si>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</si>
  <si>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</si>
  <si>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</si>
  <si>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</si>
  <si>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</si>
  <si>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</si>
  <si>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</si>
  <si>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</si>
  <si>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</si>
  <si>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</si>
  <si>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</si>
  <si>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</si>
  <si>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</si>
  <si>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</si>
  <si>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</si>
  <si>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</si>
  <si>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</si>
  <si>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</si>
  <si>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</si>
  <si>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</si>
  <si>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</si>
  <si>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</si>
  <si>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</si>
  <si>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</si>
  <si>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</si>
  <si>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</si>
  <si>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</si>
  <si>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</si>
  <si>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</si>
  <si>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</si>
  <si>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</si>
  <si>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</si>
  <si>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</si>
  <si>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</si>
  <si>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</si>
  <si>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</si>
  <si>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</si>
  <si>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</si>
  <si>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</si>
  <si>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</si>
  <si>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</si>
  <si>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</si>
  <si>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</si>
  <si>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</si>
  <si>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</si>
  <si>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</si>
  <si>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</si>
  <si>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</si>
  <si>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</si>
  <si>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</si>
  <si>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</si>
  <si>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</si>
  <si>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</si>
  <si>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</si>
  <si>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</si>
  <si>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</si>
  <si>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</si>
  <si>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</si>
  <si>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</si>
  <si>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</si>
  <si>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</si>
  <si>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</si>
  <si>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</si>
  <si>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</si>
  <si>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</si>
  <si>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</si>
  <si>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</si>
  <si>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</si>
  <si>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</si>
  <si>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</si>
  <si>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</si>
  <si>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</si>
  <si>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</si>
  <si>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</si>
  <si>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</si>
  <si>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</si>
  <si>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</si>
  <si>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</si>
  <si>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</si>
  <si>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</si>
  <si>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</si>
  <si>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</si>
  <si>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</si>
  <si>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</si>
  <si>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</si>
  <si>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</si>
  <si>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</si>
  <si>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</si>
  <si>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</si>
  <si>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</si>
  <si>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</si>
  <si>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</si>
  <si>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</si>
  <si>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</si>
  <si>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</si>
  <si>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</si>
  <si>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</si>
  <si>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</si>
  <si>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</si>
  <si>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</si>
  <si>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</si>
  <si>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</si>
  <si>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</si>
  <si>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</si>
  <si>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</si>
  <si>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</si>
  <si>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</si>
  <si>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</si>
  <si>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</si>
  <si>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</si>
  <si>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</si>
  <si>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</si>
  <si>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</si>
  <si>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</si>
  <si>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</si>
  <si>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</si>
  <si>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</si>
  <si>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</si>
  <si>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</si>
  <si>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</si>
  <si>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</si>
  <si>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</si>
  <si>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</si>
  <si>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</si>
  <si>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</si>
  <si>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</si>
  <si>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</si>
  <si>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</si>
  <si>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</si>
  <si>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</si>
  <si>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</si>
  <si>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</si>
  <si>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</si>
  <si>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</si>
  <si>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</si>
  <si>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</si>
  <si>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</si>
  <si>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</si>
  <si>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</si>
  <si>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</si>
  <si>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</si>
  <si>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</si>
  <si>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</si>
  <si>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</si>
  <si>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</si>
  <si>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</si>
  <si>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</si>
  <si>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</si>
  <si>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</si>
  <si>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</si>
  <si>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</si>
  <si>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</si>
  <si>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</si>
  <si>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</si>
  <si>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</si>
  <si>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</si>
  <si>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</si>
  <si>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</si>
  <si>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</si>
  <si>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</si>
  <si>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</si>
  <si>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</si>
  <si>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</si>
  <si>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</si>
  <si>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</si>
  <si>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</si>
  <si>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</si>
  <si>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</si>
  <si>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</si>
  <si>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</si>
  <si>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</si>
  <si>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</si>
  <si>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</si>
  <si>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</si>
  <si>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</si>
  <si>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</si>
  <si>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</si>
  <si>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</si>
  <si>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</si>
  <si>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</si>
  <si>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</si>
  <si>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</si>
  <si>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</si>
  <si>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</si>
  <si>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</si>
  <si>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</si>
  <si>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</si>
  <si>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</si>
  <si>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</si>
  <si>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</si>
  <si>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</si>
  <si>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</si>
  <si>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</si>
  <si>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</si>
  <si>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</si>
  <si>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</si>
  <si>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</si>
  <si>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</si>
  <si>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</si>
  <si>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</si>
  <si>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</si>
  <si>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</si>
  <si>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</si>
  <si>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</si>
  <si>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</si>
  <si>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</si>
  <si>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</si>
  <si>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</si>
  <si>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</si>
  <si>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</si>
  <si>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</si>
  <si>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</si>
  <si>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</si>
  <si>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</si>
  <si>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</si>
  <si>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</si>
  <si>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</si>
  <si>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</si>
  <si>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</si>
  <si>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</si>
  <si>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</si>
  <si>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</si>
  <si>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</si>
  <si>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</si>
  <si>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</si>
  <si>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</si>
  <si>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</si>
  <si>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</si>
  <si>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</si>
  <si>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</si>
  <si>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</si>
  <si>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</si>
  <si>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</si>
  <si>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</si>
  <si>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</si>
  <si>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</si>
  <si>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</si>
  <si>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</si>
  <si>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</si>
  <si>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</si>
  <si>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</si>
  <si>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</si>
  <si>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</si>
  <si>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</si>
  <si>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</si>
  <si>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</si>
  <si>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</si>
  <si>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</si>
  <si>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</si>
  <si>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</si>
  <si>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</si>
  <si>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</si>
  <si>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</si>
  <si>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</si>
  <si>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</si>
  <si>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</si>
  <si>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</si>
  <si>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</si>
  <si>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</si>
  <si>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</si>
  <si>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</si>
  <si>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</si>
  <si>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</si>
  <si>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</si>
  <si>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</si>
  <si>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</si>
  <si>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</si>
  <si>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</si>
  <si>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</si>
  <si>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</si>
  <si>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</si>
  <si>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</si>
  <si>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</si>
  <si>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</si>
  <si>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</si>
  <si>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</si>
  <si>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</si>
  <si>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</si>
  <si>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</si>
  <si>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</si>
  <si>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</si>
  <si>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</si>
  <si>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</si>
  <si>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</si>
  <si>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</si>
  <si>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</si>
  <si>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</si>
  <si>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</si>
  <si>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</si>
  <si>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</si>
  <si>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</si>
  <si>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</si>
  <si>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</si>
  <si>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</si>
  <si>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</si>
  <si>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</si>
  <si>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</si>
  <si>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</si>
  <si>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</si>
  <si>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</si>
  <si>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</si>
  <si>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</si>
  <si>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</si>
  <si>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</si>
  <si>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</si>
  <si>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</si>
  <si>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</si>
  <si>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</si>
  <si>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</si>
  <si>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</si>
  <si>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</si>
  <si>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</si>
  <si>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</si>
  <si>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</si>
  <si>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</si>
  <si>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</si>
  <si>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</si>
  <si>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</si>
  <si>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</si>
  <si>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</si>
  <si>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</si>
  <si>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</si>
  <si>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</si>
  <si>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</si>
  <si>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</si>
  <si>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</si>
  <si>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</si>
  <si>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</si>
  <si>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</si>
  <si>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</si>
  <si>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</si>
  <si>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</si>
  <si>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</si>
  <si>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</si>
  <si>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</si>
  <si>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</si>
  <si>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</si>
  <si>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</si>
  <si>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</si>
  <si>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</si>
  <si>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</si>
  <si>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</si>
  <si>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</si>
  <si>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</si>
  <si>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</si>
  <si>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</si>
  <si>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</si>
  <si>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</si>
  <si>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</si>
  <si>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</si>
  <si>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</si>
  <si>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</si>
  <si>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</si>
  <si>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</si>
  <si>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</si>
  <si>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</si>
  <si>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</si>
  <si>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</si>
  <si>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</si>
  <si>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</si>
  <si>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</si>
  <si>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</si>
  <si>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</si>
  <si>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</si>
  <si>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</si>
  <si>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</si>
  <si>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</si>
  <si>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</si>
  <si>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</si>
  <si>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</si>
  <si>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</si>
  <si>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</si>
  <si>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</si>
  <si>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</si>
  <si>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</si>
  <si>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</si>
  <si>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</si>
  <si>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</si>
  <si>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</si>
  <si>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</si>
  <si>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</si>
  <si>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</si>
  <si>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</si>
  <si>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</si>
  <si>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</si>
  <si>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</si>
  <si>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</si>
  <si>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</si>
  <si>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</si>
  <si>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</si>
  <si>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</si>
  <si>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</si>
  <si>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</si>
  <si>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</si>
  <si>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</si>
  <si>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</si>
  <si>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</si>
  <si>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</si>
  <si>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</si>
  <si>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</si>
  <si>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</si>
  <si>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</si>
  <si>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</si>
  <si>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</si>
  <si>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</si>
  <si>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</si>
  <si>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</si>
  <si>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</si>
  <si>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</si>
  <si>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</si>
  <si>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</si>
  <si>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</si>
  <si>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</si>
  <si>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</si>
  <si>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</si>
  <si>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</si>
  <si>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</si>
  <si>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</si>
  <si>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</si>
  <si>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</si>
  <si>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</si>
  <si>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</si>
  <si>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</si>
  <si>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</si>
  <si>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</si>
  <si>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</si>
  <si>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</si>
  <si>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</si>
  <si>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</si>
  <si>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</si>
  <si>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</si>
  <si>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</si>
  <si>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</si>
  <si>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</si>
  <si>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</si>
  <si>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</si>
  <si>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</si>
  <si>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</si>
  <si>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</si>
  <si>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</si>
  <si>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</si>
  <si>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</si>
  <si>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</si>
  <si>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</si>
  <si>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</si>
  <si>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</si>
  <si>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</si>
  <si>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</si>
  <si>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</si>
  <si>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</si>
  <si>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</si>
  <si>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</si>
  <si>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</si>
  <si>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</si>
  <si>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</si>
  <si>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</si>
  <si>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</si>
  <si>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</si>
  <si>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</si>
  <si>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</si>
  <si>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</si>
  <si>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</si>
  <si>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</si>
  <si>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</si>
  <si>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</si>
  <si>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</si>
  <si>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</si>
  <si>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</si>
  <si>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</si>
  <si>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</si>
  <si>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</si>
  <si>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</si>
  <si>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</si>
  <si>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</si>
  <si>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</si>
  <si>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</si>
  <si>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</si>
  <si>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</si>
  <si>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</si>
  <si>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</si>
  <si>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</si>
  <si>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</si>
  <si>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</si>
  <si>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</si>
  <si>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</si>
  <si>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</si>
  <si>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</si>
  <si>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</si>
  <si>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</si>
  <si>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</si>
  <si>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</si>
  <si>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</si>
  <si>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</si>
  <si>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</si>
  <si>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</si>
  <si>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</si>
  <si>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</si>
  <si>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</si>
  <si>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</si>
  <si>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</si>
  <si>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</si>
  <si>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</si>
  <si>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</si>
  <si>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</si>
  <si>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</si>
  <si>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</si>
  <si>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</si>
  <si>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</si>
  <si>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</si>
  <si>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</si>
  <si>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</si>
  <si>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</si>
  <si>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</si>
  <si>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</si>
  <si>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</si>
  <si>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</si>
  <si>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</si>
  <si>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</si>
  <si>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</si>
  <si>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</si>
  <si>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</si>
  <si>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</si>
  <si>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</si>
  <si>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</si>
  <si>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</si>
  <si>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</si>
  <si>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</si>
  <si>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</si>
  <si>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</si>
  <si>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</si>
  <si>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</si>
  <si>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</si>
  <si>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</si>
  <si>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</si>
  <si>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</si>
  <si>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</si>
  <si>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</si>
  <si>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</si>
  <si>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</si>
  <si>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</si>
  <si>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</si>
  <si>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</si>
  <si>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</si>
  <si>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</si>
  <si>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</si>
  <si>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</si>
  <si>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</si>
  <si>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</si>
  <si>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</si>
  <si>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</si>
  <si>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</si>
  <si>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</si>
  <si>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</si>
  <si>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</si>
  <si>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</si>
  <si>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</si>
  <si>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</si>
  <si>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</si>
  <si>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</si>
  <si>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</si>
  <si>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</si>
  <si>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</si>
  <si>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</si>
  <si>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</si>
  <si>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</si>
  <si>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</si>
  <si>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</si>
  <si>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</si>
  <si>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</si>
  <si>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</si>
  <si>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</si>
  <si>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</si>
  <si>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</si>
  <si>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</si>
  <si>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</si>
  <si>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</si>
  <si>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</si>
  <si>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</si>
  <si>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</si>
  <si>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</si>
  <si>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</si>
  <si>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</si>
  <si>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</si>
  <si>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</si>
  <si>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</si>
  <si>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</si>
  <si>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</si>
  <si>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</si>
  <si>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</si>
  <si>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</si>
  <si>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</si>
  <si>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</si>
  <si>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</si>
  <si>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</si>
  <si>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</si>
  <si>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</si>
  <si>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</si>
  <si>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</si>
  <si>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</si>
  <si>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</si>
  <si>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</si>
  <si>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</si>
  <si>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</si>
  <si>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</si>
  <si>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</si>
  <si>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</si>
  <si>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</si>
  <si>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</si>
  <si>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</si>
  <si>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</si>
  <si>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</si>
  <si>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</si>
  <si>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</si>
  <si>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</si>
  <si>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</si>
  <si>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</si>
  <si>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</si>
  <si>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</si>
  <si>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</si>
  <si>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</si>
  <si>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</si>
  <si>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</si>
  <si>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</si>
  <si>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</si>
  <si>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</si>
  <si>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</si>
  <si>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</si>
  <si>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</si>
  <si>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</si>
  <si>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</si>
  <si>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</si>
  <si>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</si>
  <si>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</si>
  <si>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</si>
  <si>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</si>
  <si>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</si>
  <si>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</si>
  <si>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</si>
  <si>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</si>
  <si>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</si>
  <si>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</si>
  <si>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</si>
  <si>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</si>
  <si>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</si>
  <si>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</si>
  <si>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</si>
  <si>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</si>
  <si>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</si>
  <si>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</si>
  <si>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</si>
  <si>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</si>
  <si>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</si>
  <si>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</si>
  <si>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</si>
  <si>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</si>
  <si>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</si>
  <si>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</si>
  <si>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</si>
  <si>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</si>
  <si>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</si>
  <si>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</si>
  <si>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</si>
  <si>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</si>
  <si>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</si>
  <si>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</si>
  <si>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</si>
  <si>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</si>
  <si>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</si>
  <si>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</si>
  <si>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</si>
  <si>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</si>
  <si>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</si>
  <si>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</si>
  <si>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</si>
  <si>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</si>
  <si>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</si>
  <si>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</si>
  <si>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</si>
  <si>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</si>
  <si>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</si>
  <si>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</si>
  <si>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</si>
  <si>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</si>
  <si>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</si>
  <si>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</si>
  <si>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</si>
  <si>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</si>
  <si>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</si>
  <si>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</si>
  <si>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</si>
  <si>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</si>
  <si>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</si>
  <si>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</si>
  <si>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</si>
  <si>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</si>
  <si>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</si>
  <si>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</si>
  <si>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</si>
  <si>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</si>
  <si>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</si>
  <si>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</si>
  <si>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</si>
  <si>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</si>
  <si>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</si>
  <si>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</si>
  <si>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</si>
  <si>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</si>
  <si>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</si>
  <si>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</si>
  <si>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</si>
  <si>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</si>
  <si>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</si>
  <si>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</si>
  <si>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</si>
  <si>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</si>
  <si>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</si>
  <si>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</si>
  <si>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</si>
  <si>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</si>
  <si>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</si>
  <si>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</si>
  <si>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</si>
  <si>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</si>
  <si>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</si>
  <si>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</si>
  <si>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</si>
  <si>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</si>
  <si>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</si>
  <si>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</si>
  <si>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</si>
  <si>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</si>
  <si>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</si>
  <si>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</si>
  <si>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</si>
  <si>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</si>
  <si>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</si>
  <si>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</si>
  <si>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</si>
  <si>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</si>
  <si>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</si>
  <si>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</si>
  <si>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</si>
  <si>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</si>
  <si>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</si>
  <si>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</si>
  <si>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</si>
  <si>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</si>
  <si>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</si>
  <si>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</si>
  <si>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</si>
  <si>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</si>
  <si>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</si>
  <si>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</si>
  <si>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</si>
  <si>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</si>
  <si>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</si>
  <si>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</si>
  <si>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</si>
  <si>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</si>
  <si>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</si>
  <si>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</si>
  <si>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</si>
  <si>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</si>
  <si>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</si>
  <si>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</si>
  <si>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</si>
  <si>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</si>
  <si>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</si>
  <si>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</si>
  <si>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</si>
  <si>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</si>
  <si>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</si>
  <si>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</si>
  <si>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</si>
  <si>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</si>
  <si>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</si>
  <si>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</si>
  <si>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</si>
  <si>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</si>
  <si>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</si>
  <si>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</si>
  <si>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</si>
  <si>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</si>
  <si>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</si>
  <si>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</si>
  <si>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</si>
  <si>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</si>
  <si>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</si>
  <si>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</si>
  <si>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</si>
  <si>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</si>
  <si>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</si>
  <si>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</si>
  <si>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</si>
  <si>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</si>
  <si>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</si>
  <si>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</si>
  <si>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</si>
  <si>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</si>
  <si>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</si>
  <si>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</si>
  <si>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</si>
  <si>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</si>
  <si>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</si>
  <si>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</si>
  <si>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</si>
  <si>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</si>
  <si>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</si>
  <si>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</si>
  <si>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</si>
  <si>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</si>
  <si>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</si>
  <si>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</si>
  <si>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</si>
  <si>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</si>
  <si>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</si>
  <si>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</si>
  <si>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</si>
  <si>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</si>
  <si>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</si>
  <si>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</si>
  <si>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</si>
  <si>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</si>
  <si>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</si>
  <si>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</si>
  <si>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</si>
  <si>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</si>
  <si>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</si>
  <si>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</si>
  <si>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</si>
  <si>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</si>
  <si>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</si>
  <si>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</si>
  <si>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</si>
  <si>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</si>
  <si>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</si>
  <si>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</si>
  <si>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</si>
  <si>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</si>
  <si>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</si>
  <si>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</si>
  <si>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</si>
  <si>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</si>
  <si>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</si>
  <si>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</si>
  <si>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</si>
  <si>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</si>
  <si>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</si>
  <si>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</si>
  <si>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</si>
  <si>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</si>
  <si>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</si>
  <si>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</si>
  <si>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</si>
  <si>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</si>
  <si>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</si>
  <si>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</si>
  <si>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</si>
  <si>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</si>
  <si>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</si>
  <si>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</si>
  <si>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</si>
  <si>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</si>
  <si>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</si>
  <si>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</si>
  <si>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</si>
  <si>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</si>
  <si>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</si>
  <si>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</si>
  <si>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</si>
  <si>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</si>
  <si>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</si>
  <si>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</si>
  <si>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</si>
  <si>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</si>
  <si>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</si>
  <si>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</si>
  <si>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</si>
  <si>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</si>
  <si>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</si>
  <si>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</si>
  <si>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</si>
  <si>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</si>
  <si>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</si>
  <si>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</si>
  <si>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</si>
  <si>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</si>
  <si>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</si>
  <si>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</si>
  <si>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</si>
  <si>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</si>
  <si>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</si>
  <si>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</si>
  <si>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</si>
  <si>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</si>
  <si>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</si>
  <si>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</si>
  <si>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</si>
  <si>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</si>
  <si>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</si>
  <si>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</si>
  <si>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</si>
  <si>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</si>
  <si>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</si>
  <si>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</si>
  <si>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</si>
  <si>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</si>
  <si>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</si>
  <si>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</si>
  <si>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</si>
  <si>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</si>
  <si>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</si>
  <si>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</si>
  <si>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</si>
  <si>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</si>
  <si>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</si>
  <si>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</si>
  <si>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</si>
  <si>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</si>
  <si>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</si>
  <si>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</si>
  <si>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</si>
  <si>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</si>
  <si>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</si>
  <si>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</si>
  <si>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</si>
  <si>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</si>
  <si>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</si>
  <si>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</si>
  <si>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</si>
  <si>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</si>
  <si>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</si>
  <si>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</si>
  <si>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</si>
  <si>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</si>
  <si>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</si>
  <si>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</si>
  <si>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</si>
  <si>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</si>
  <si>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</si>
  <si>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</si>
  <si>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</si>
  <si>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</si>
  <si>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</si>
  <si>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</si>
  <si>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</si>
  <si>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</si>
  <si>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</si>
  <si>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</si>
  <si>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</si>
  <si>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</si>
  <si>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</si>
  <si>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</si>
  <si>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</si>
  <si>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</si>
  <si>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</si>
  <si>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</si>
  <si>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</si>
  <si>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</si>
  <si>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</si>
  <si>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</si>
  <si>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</si>
  <si>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</si>
  <si>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</si>
  <si>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</si>
  <si>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</si>
  <si>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</si>
  <si>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</si>
  <si>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</si>
  <si>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</si>
  <si>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</si>
  <si>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</si>
  <si>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</si>
  <si>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</si>
  <si>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</si>
  <si>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</si>
  <si>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</si>
  <si>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</si>
  <si>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</si>
  <si>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</si>
  <si>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</si>
  <si>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</si>
  <si>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</si>
  <si>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</si>
  <si>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</si>
  <si>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</si>
  <si>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</si>
  <si>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</si>
  <si>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</si>
  <si>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</si>
  <si>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</si>
  <si>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</si>
  <si>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</si>
  <si>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</si>
  <si>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</si>
  <si>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</si>
  <si>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</si>
  <si>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</si>
  <si>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</si>
  <si>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</si>
  <si>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</si>
  <si>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</si>
  <si>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</si>
  <si>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</si>
  <si>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</si>
  <si>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</si>
  <si>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</si>
  <si>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</si>
  <si>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</si>
  <si>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</si>
  <si>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</si>
  <si>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</si>
  <si>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</si>
  <si>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</si>
  <si>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</si>
  <si>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</si>
  <si>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</si>
  <si>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</si>
  <si>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</si>
  <si>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</si>
  <si>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</si>
  <si>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</si>
  <si>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</si>
  <si>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</si>
  <si>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</si>
  <si>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</si>
  <si>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</si>
  <si>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</si>
  <si>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</si>
  <si>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</si>
  <si>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</si>
  <si>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</si>
  <si>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</si>
  <si>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</si>
  <si>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</si>
  <si>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</si>
  <si>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</si>
  <si>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</si>
  <si>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</si>
  <si>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</si>
  <si>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</si>
  <si>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</si>
  <si>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</si>
  <si>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</si>
  <si>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</si>
  <si>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</si>
  <si>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</si>
  <si>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</si>
  <si>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</si>
  <si>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</si>
  <si>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</si>
  <si>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</si>
  <si>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</si>
  <si>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</si>
  <si>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</si>
  <si>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</si>
  <si>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</si>
  <si>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</si>
  <si>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</si>
  <si>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</si>
  <si>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</si>
  <si>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</si>
  <si>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</si>
  <si>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</si>
  <si>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</si>
  <si>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</si>
  <si>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</si>
  <si>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</si>
  <si>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</si>
  <si>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</si>
  <si>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</si>
  <si>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</si>
  <si>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</si>
  <si>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</si>
  <si>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</si>
  <si>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</si>
  <si>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</si>
  <si>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</si>
  <si>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</si>
  <si>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</si>
  <si>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</si>
  <si>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</si>
  <si>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</si>
  <si>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</si>
  <si>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</si>
  <si>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</si>
  <si>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</si>
  <si>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</si>
  <si>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</si>
  <si>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</si>
  <si>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</si>
  <si>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</si>
  <si>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</si>
  <si>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</si>
  <si>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</si>
  <si>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</si>
  <si>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</si>
  <si>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</si>
  <si>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</si>
  <si>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</si>
  <si>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</si>
  <si>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</si>
  <si>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</si>
  <si>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</si>
  <si>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</si>
  <si>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</si>
  <si>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</si>
  <si>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</si>
  <si>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</si>
  <si>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</si>
  <si>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</si>
  <si>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</si>
  <si>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</si>
  <si>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</si>
  <si>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</si>
  <si>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</si>
  <si>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</si>
  <si>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</si>
  <si>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</si>
  <si>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</si>
  <si>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</si>
  <si>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</si>
  <si>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</si>
  <si>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</si>
  <si>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</si>
  <si>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</si>
  <si>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</si>
  <si>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</si>
  <si>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</si>
  <si>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</si>
  <si>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</si>
  <si>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</si>
  <si>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</si>
  <si>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</si>
  <si>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</si>
  <si>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</si>
  <si>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</si>
  <si>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</si>
  <si>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</si>
  <si>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</si>
  <si>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</si>
  <si>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</si>
  <si>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</si>
  <si>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</si>
  <si>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</si>
  <si>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</si>
  <si>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</si>
  <si>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</si>
  <si>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</si>
  <si>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</si>
  <si>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</si>
  <si>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</si>
  <si>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</si>
  <si>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</si>
  <si>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</si>
  <si>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</si>
  <si>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</si>
  <si>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</si>
  <si>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</si>
  <si>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</si>
  <si>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</si>
  <si>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</si>
  <si>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</si>
  <si>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</si>
  <si>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</si>
  <si>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</si>
  <si>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</si>
  <si>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</si>
  <si>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</si>
  <si>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</si>
  <si>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</si>
  <si>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</si>
  <si>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</si>
  <si>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</si>
  <si>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</si>
  <si>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</si>
  <si>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</si>
  <si>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</si>
  <si>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</si>
  <si>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</si>
  <si>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</si>
  <si>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</si>
  <si>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</si>
  <si>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</si>
  <si>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</si>
  <si>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</si>
  <si>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</si>
  <si>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</si>
  <si>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</si>
  <si>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</si>
  <si>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</si>
  <si>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</si>
  <si>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</si>
  <si>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</si>
  <si>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</si>
  <si>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</si>
  <si>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</si>
  <si>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</si>
  <si>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</si>
  <si>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</si>
  <si>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</si>
  <si>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</si>
  <si>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</si>
  <si>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</si>
  <si>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</si>
  <si>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</si>
  <si>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</si>
  <si>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</si>
  <si>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</si>
  <si>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</si>
  <si>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</si>
  <si>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</si>
  <si>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</si>
  <si>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</si>
  <si>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</si>
  <si>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</si>
  <si>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</si>
  <si>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</si>
  <si>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</si>
  <si>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</si>
  <si>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</si>
  <si>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</si>
  <si>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</si>
  <si>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</si>
  <si>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</si>
  <si>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</si>
  <si>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</si>
  <si>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</si>
  <si>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</si>
  <si>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</si>
  <si>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</si>
  <si>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</si>
  <si>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</si>
  <si>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</si>
  <si>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</si>
  <si>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</si>
  <si>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</si>
  <si>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</si>
  <si>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</si>
  <si>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</si>
  <si>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</si>
  <si>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</si>
  <si>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</si>
  <si>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</si>
  <si>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</si>
  <si>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</si>
  <si>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</si>
  <si>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</si>
  <si>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</si>
  <si>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</si>
  <si>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</si>
  <si>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</si>
  <si>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</si>
  <si>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</si>
  <si>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</si>
  <si>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</si>
  <si>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</si>
  <si>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</si>
  <si>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</si>
  <si>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</si>
  <si>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</si>
  <si>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</si>
  <si>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</si>
  <si>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</si>
  <si>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</si>
  <si>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</si>
  <si>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</si>
  <si>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</si>
  <si>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</si>
  <si>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</si>
  <si>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</si>
  <si>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</si>
  <si>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</si>
  <si>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</si>
  <si>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</si>
  <si>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</si>
  <si>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</si>
  <si>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</si>
  <si>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</si>
  <si>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</si>
  <si>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</si>
  <si>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</si>
  <si>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</si>
  <si>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</si>
  <si>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</si>
  <si>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</si>
  <si>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</si>
  <si>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</si>
  <si>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</si>
  <si>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</si>
  <si>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</si>
  <si>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</si>
  <si>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</si>
  <si>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</si>
  <si>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</si>
  <si>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</si>
  <si>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</si>
  <si>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</si>
  <si>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</si>
  <si>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</si>
  <si>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</si>
  <si>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</si>
  <si>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</si>
  <si>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</si>
  <si>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</si>
  <si>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</si>
  <si>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</si>
  <si>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</si>
  <si>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</si>
  <si>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</si>
  <si>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</si>
  <si>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</si>
  <si>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</si>
  <si>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</si>
  <si>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</si>
  <si>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</si>
  <si>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</si>
  <si>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</si>
  <si>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</si>
  <si>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</si>
  <si>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</si>
  <si>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</si>
  <si>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</si>
  <si>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</si>
  <si>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</si>
  <si>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</si>
  <si>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</si>
  <si>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</si>
  <si>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</si>
  <si>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</si>
  <si>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</si>
  <si>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</si>
  <si>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</si>
  <si>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</si>
  <si>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</si>
  <si>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</si>
  <si>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</si>
  <si>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</si>
  <si>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</si>
  <si>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</si>
  <si>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</si>
  <si>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</si>
  <si>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</si>
  <si>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</si>
  <si>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</si>
  <si>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</si>
  <si>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</si>
  <si>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</si>
  <si>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</si>
  <si>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</si>
  <si>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</si>
  <si>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</si>
  <si>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</si>
  <si>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</si>
  <si>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</si>
  <si>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</si>
  <si>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</si>
  <si>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</si>
  <si>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</si>
  <si>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</si>
  <si>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</si>
  <si>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</si>
  <si>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</si>
  <si>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</si>
  <si>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</si>
  <si>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</si>
  <si>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</si>
  <si>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</si>
  <si>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</si>
  <si>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</si>
  <si>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</si>
  <si>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</si>
  <si>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</si>
  <si>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</si>
  <si>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</si>
  <si>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</si>
  <si>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</si>
  <si>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</si>
  <si>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</si>
  <si>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</si>
  <si>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</si>
  <si>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</si>
  <si>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</si>
  <si>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</si>
  <si>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</si>
  <si>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</si>
  <si>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</si>
  <si>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</si>
  <si>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</si>
  <si>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</si>
  <si>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</si>
  <si>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</si>
  <si>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</si>
  <si>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</si>
  <si>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</si>
  <si>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</si>
  <si>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</si>
  <si>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</si>
  <si>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</si>
  <si>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</si>
  <si>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</si>
  <si>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</si>
  <si>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</si>
  <si>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</si>
  <si>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</si>
  <si>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</si>
  <si>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</si>
  <si>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</si>
  <si>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</si>
  <si>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</si>
  <si>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</si>
  <si>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</si>
  <si>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</si>
  <si>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</si>
  <si>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</si>
  <si>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</si>
  <si>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</si>
  <si>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</si>
  <si>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</si>
  <si>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</si>
  <si>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</si>
  <si>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</si>
  <si>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</si>
  <si>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</si>
  <si>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</si>
  <si>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</si>
  <si>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</si>
  <si>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</si>
  <si>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</si>
  <si>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</si>
  <si>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</si>
  <si>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</si>
  <si>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</si>
  <si>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</si>
  <si>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</si>
  <si>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</si>
  <si>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</si>
  <si>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</si>
  <si>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</si>
  <si>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</si>
  <si>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</si>
  <si>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</si>
  <si>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</si>
  <si>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</si>
  <si>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</si>
  <si>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</si>
  <si>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</si>
  <si>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</si>
  <si>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</si>
  <si>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</si>
  <si>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</si>
  <si>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</si>
  <si>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</si>
  <si>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</si>
  <si>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</si>
  <si>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</si>
  <si>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</si>
  <si>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</si>
  <si>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</si>
  <si>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</si>
  <si>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</si>
  <si>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</si>
  <si>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</si>
  <si>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</si>
  <si>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</si>
  <si>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</si>
  <si>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</si>
  <si>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</si>
  <si>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</si>
  <si>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</si>
  <si>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</si>
  <si>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</si>
  <si>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</si>
  <si>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</si>
  <si>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</si>
  <si>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</si>
  <si>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</si>
  <si>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</si>
  <si>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</si>
  <si>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</si>
  <si>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</si>
  <si>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</si>
  <si>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</si>
  <si>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</si>
  <si>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</si>
  <si>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</si>
  <si>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</si>
  <si>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</si>
  <si>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</si>
  <si>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</si>
  <si>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</si>
  <si>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</si>
  <si>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</si>
  <si>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</si>
  <si>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</si>
  <si>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</si>
  <si>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</si>
  <si>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</si>
  <si>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</si>
  <si>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</si>
  <si>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</si>
  <si>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</si>
  <si>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</si>
  <si>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</si>
  <si>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</si>
  <si>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</si>
  <si>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</si>
  <si>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</si>
  <si>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</si>
  <si>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</si>
  <si>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</si>
  <si>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</si>
  <si>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</si>
  <si>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</si>
  <si>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</si>
  <si>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</si>
  <si>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</si>
  <si>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</si>
  <si>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</si>
  <si>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</si>
  <si>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</si>
  <si>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</si>
  <si>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</si>
  <si>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</si>
  <si>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</si>
  <si>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</si>
  <si>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</si>
  <si>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</si>
  <si>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</si>
  <si>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</si>
  <si>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</si>
  <si>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</si>
  <si>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</si>
  <si>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</si>
  <si>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</si>
  <si>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</si>
  <si>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</si>
  <si>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</si>
  <si>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</si>
  <si>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</si>
  <si>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</si>
  <si>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</si>
  <si>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</si>
  <si>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</si>
  <si>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</si>
  <si>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</si>
  <si>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</si>
  <si>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</si>
  <si>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</si>
  <si>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</si>
  <si>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</si>
  <si>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</si>
  <si>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</si>
  <si>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</si>
  <si>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</si>
  <si>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</si>
  <si>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</si>
  <si>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</si>
  <si>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</si>
  <si>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</si>
  <si>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</si>
  <si>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</si>
  <si>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</si>
  <si>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</si>
  <si>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</si>
  <si>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</si>
  <si>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</si>
  <si>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</si>
  <si>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</si>
  <si>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</si>
  <si>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</si>
  <si>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</si>
  <si>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</si>
  <si>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</si>
  <si>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</si>
  <si>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</si>
  <si>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</si>
  <si>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</si>
  <si>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</si>
  <si>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</si>
  <si>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</si>
  <si>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</si>
  <si>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</si>
  <si>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</si>
  <si>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</si>
  <si>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</si>
  <si>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</si>
  <si>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</si>
  <si>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</si>
  <si>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</si>
  <si>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</si>
  <si>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</si>
  <si>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</si>
  <si>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</si>
  <si>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</si>
  <si>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</si>
  <si>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</si>
  <si>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</si>
  <si>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</si>
  <si>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</si>
  <si>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</si>
  <si>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</si>
  <si>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</si>
  <si>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</si>
  <si>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</si>
  <si>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</si>
  <si>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</si>
  <si>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</si>
  <si>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</si>
  <si>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</si>
  <si>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</si>
  <si>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</si>
  <si>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</si>
  <si>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</si>
  <si>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</si>
  <si>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</si>
  <si>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</si>
  <si>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</si>
  <si>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</si>
  <si>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</si>
  <si>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</si>
  <si>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</si>
  <si>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</si>
  <si>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</si>
  <si>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</si>
  <si>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</si>
  <si>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</si>
  <si>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</si>
  <si>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</si>
  <si>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</si>
  <si>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</si>
  <si>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</si>
  <si>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</si>
  <si>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</si>
  <si>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</si>
  <si>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</si>
  <si>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</si>
  <si>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</si>
  <si>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</si>
  <si>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</si>
  <si>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</si>
  <si>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</si>
  <si>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</si>
  <si>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</si>
  <si>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</si>
  <si>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</si>
  <si>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</si>
  <si>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</si>
  <si>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</si>
  <si>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</si>
  <si>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</si>
  <si>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</si>
  <si>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</si>
  <si>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</si>
  <si>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</si>
  <si>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</si>
  <si>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</si>
  <si>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</si>
  <si>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</si>
  <si>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</si>
  <si>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</si>
  <si>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</si>
  <si>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</si>
  <si>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</si>
  <si>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</si>
  <si>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</si>
  <si>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</si>
  <si>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</si>
  <si>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</si>
  <si>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</si>
  <si>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</si>
  <si>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</si>
  <si>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</si>
  <si>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</si>
  <si>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</si>
  <si>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</si>
  <si>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</si>
  <si>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</si>
  <si>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</si>
  <si>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</si>
  <si>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</si>
  <si>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</si>
  <si>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</si>
  <si>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</si>
  <si>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</si>
  <si>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</si>
  <si>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</si>
  <si>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</si>
  <si>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</si>
  <si>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</si>
  <si>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</si>
  <si>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</si>
  <si>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</si>
  <si>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</si>
  <si>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</si>
  <si>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</si>
  <si>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</si>
  <si>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</si>
  <si>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</si>
  <si>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</si>
  <si>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</si>
  <si>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</si>
  <si>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</si>
  <si>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</si>
  <si>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</si>
  <si>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</si>
  <si>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</si>
  <si>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</si>
  <si>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</si>
  <si>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</si>
  <si>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</si>
  <si>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</si>
  <si>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</si>
  <si>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</si>
  <si>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</si>
  <si>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</si>
  <si>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</si>
  <si>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</si>
  <si>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</si>
  <si>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</si>
  <si>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</si>
  <si>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</si>
  <si>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</si>
  <si>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</si>
  <si>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</si>
  <si>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</si>
  <si>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</si>
  <si>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</si>
  <si>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</si>
  <si>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</si>
  <si>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</si>
  <si>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</si>
  <si>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</si>
  <si>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</si>
  <si>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</si>
  <si>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</si>
  <si>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</si>
  <si>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</si>
  <si>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</si>
  <si>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</si>
  <si>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</si>
  <si>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</si>
  <si>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</si>
  <si>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</si>
  <si>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</si>
  <si>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</si>
  <si>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</si>
  <si>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</si>
  <si>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</si>
  <si>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</si>
  <si>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</si>
  <si>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</si>
  <si>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</si>
  <si>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</si>
  <si>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</si>
  <si>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</si>
  <si>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</si>
  <si>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</si>
  <si>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</si>
  <si>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</si>
  <si>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</si>
  <si>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</si>
  <si>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</si>
  <si>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</si>
  <si>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</si>
  <si>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</si>
  <si>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</si>
  <si>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</si>
  <si>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</si>
  <si>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</si>
  <si>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</si>
  <si>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</si>
  <si>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</si>
  <si>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</si>
  <si>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</si>
  <si>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</si>
  <si>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</si>
  <si>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</si>
  <si>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</si>
  <si>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</si>
  <si>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</si>
  <si>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</si>
  <si>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</si>
  <si>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</si>
  <si>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</si>
  <si>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</si>
  <si>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</si>
  <si>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</si>
  <si>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</si>
  <si>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</si>
  <si>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</si>
  <si>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</si>
  <si>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</si>
  <si>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</si>
  <si>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</si>
  <si>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</si>
  <si>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</si>
  <si>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</si>
  <si>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</si>
  <si>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</si>
  <si>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</si>
  <si>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</si>
  <si>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</si>
  <si>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</si>
  <si>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</si>
  <si>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</si>
  <si>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</si>
  <si>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</si>
  <si>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</si>
  <si>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</si>
  <si>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</si>
  <si>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</si>
  <si>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</si>
  <si>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</si>
  <si>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</si>
  <si>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</si>
  <si>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</si>
  <si>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</si>
  <si>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</si>
  <si>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</si>
  <si>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</si>
  <si>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</si>
  <si>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</si>
  <si>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</si>
  <si>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</si>
  <si>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</si>
  <si>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</si>
  <si>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</si>
  <si>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</si>
  <si>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</si>
  <si>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</si>
  <si>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</si>
  <si>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</si>
  <si>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</si>
  <si>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</si>
  <si>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</si>
  <si>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</si>
  <si>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</si>
  <si>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</si>
  <si>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</si>
  <si>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</si>
  <si>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</si>
  <si>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</si>
  <si>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</si>
  <si>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</si>
  <si>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</si>
  <si>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</si>
  <si>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</si>
  <si>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</si>
  <si>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</si>
  <si>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</si>
  <si>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</si>
  <si>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</si>
  <si>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</si>
  <si>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</si>
  <si>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</si>
  <si>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</si>
  <si>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</si>
  <si>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</si>
  <si>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</si>
  <si>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</si>
  <si>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</si>
  <si>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</si>
  <si>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</si>
  <si>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</si>
  <si>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</si>
  <si>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</si>
  <si>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</si>
  <si>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</si>
  <si>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</si>
  <si>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</si>
  <si>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</si>
  <si>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</si>
  <si>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</si>
  <si>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</si>
  <si>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</si>
  <si>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</si>
  <si>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</si>
  <si>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</si>
  <si>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</si>
  <si>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</si>
  <si>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</si>
  <si>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</si>
  <si>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</si>
  <si>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</si>
  <si>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</si>
  <si>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</si>
  <si>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</si>
  <si>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</si>
  <si>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</si>
  <si>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</si>
  <si>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</si>
  <si>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</si>
  <si>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</si>
  <si>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</si>
  <si>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</si>
  <si>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</si>
  <si>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</si>
  <si>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</si>
  <si>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</si>
  <si>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</si>
  <si>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</si>
  <si>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</si>
  <si>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</si>
  <si>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</si>
  <si>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</si>
  <si>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</si>
  <si>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</si>
  <si>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</si>
  <si>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</si>
  <si>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</si>
  <si>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</si>
  <si>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</si>
  <si>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</si>
  <si>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</si>
  <si>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</si>
  <si>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</si>
  <si>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</si>
  <si>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</si>
  <si>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</si>
  <si>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</si>
  <si>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</si>
  <si>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</si>
  <si>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</si>
  <si>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</si>
  <si>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</si>
  <si>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</si>
  <si>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</si>
  <si>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</si>
  <si>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</si>
  <si>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</si>
  <si>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</si>
  <si>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</si>
  <si>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</si>
  <si>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</si>
  <si>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</si>
  <si>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</si>
  <si>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</si>
  <si>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</si>
  <si>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</si>
  <si>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</si>
  <si>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</si>
  <si>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</si>
  <si>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</si>
  <si>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</si>
  <si>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</si>
  <si>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</si>
  <si>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</si>
  <si>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</si>
  <si>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</si>
  <si>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</si>
  <si>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</si>
  <si>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</si>
  <si>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</si>
  <si>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</si>
  <si>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</si>
  <si>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</si>
  <si>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</si>
  <si>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</si>
  <si>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</si>
  <si>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</si>
  <si>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</si>
  <si>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</si>
  <si>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</si>
  <si>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</si>
  <si>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</si>
  <si>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</si>
  <si>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</si>
  <si>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</si>
  <si>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</si>
  <si>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</si>
  <si>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</si>
  <si>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</si>
  <si>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</si>
  <si>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</si>
  <si>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</si>
  <si>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</si>
  <si>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</si>
  <si>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</si>
  <si>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</si>
  <si>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</si>
  <si>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</si>
  <si>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</si>
  <si>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</si>
  <si>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</si>
  <si>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</si>
  <si>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</si>
  <si>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</si>
  <si>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</si>
  <si>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</si>
  <si>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</si>
  <si>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</si>
  <si>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</si>
  <si>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</si>
  <si>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</si>
  <si>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</si>
  <si>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</si>
  <si>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</si>
  <si>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</si>
  <si>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</si>
  <si>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</si>
  <si>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</si>
  <si>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</si>
  <si>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</si>
  <si>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</si>
  <si>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</si>
  <si>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</si>
  <si>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</si>
  <si>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</si>
  <si>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</si>
  <si>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</si>
  <si>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</si>
  <si>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</si>
  <si>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</si>
  <si>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</si>
  <si>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</si>
  <si>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</si>
  <si>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</si>
  <si>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</si>
  <si>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</si>
  <si>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</si>
  <si>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</si>
  <si>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</si>
  <si>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</si>
  <si>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</si>
  <si>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</si>
  <si>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</si>
  <si>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</si>
  <si>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</si>
  <si>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</si>
  <si>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</si>
  <si>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</si>
  <si>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</si>
  <si>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</si>
  <si>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</si>
  <si>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</si>
  <si>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</si>
  <si>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</si>
  <si>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</si>
  <si>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</si>
  <si>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</si>
  <si>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</si>
  <si>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</si>
  <si>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</si>
  <si>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</si>
  <si>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</si>
  <si>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</si>
  <si>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</si>
  <si>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</si>
  <si>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</si>
  <si>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</si>
  <si>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</si>
  <si>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</si>
  <si>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</si>
  <si>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</si>
  <si>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</si>
  <si>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</si>
  <si>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</si>
  <si>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</si>
  <si>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</si>
  <si>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</si>
  <si>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</si>
  <si>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</si>
  <si>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</si>
  <si>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</si>
  <si>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</si>
  <si>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</si>
  <si>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</si>
  <si>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</si>
  <si>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</si>
  <si>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</si>
  <si>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</si>
  <si>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</si>
  <si>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</si>
  <si>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</si>
  <si>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</si>
  <si>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</si>
  <si>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</si>
  <si>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</si>
  <si>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</si>
  <si>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</si>
  <si>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</si>
  <si>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</si>
  <si>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</si>
  <si>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</si>
  <si>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</si>
  <si>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</si>
  <si>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</si>
  <si>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</si>
  <si>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</si>
  <si>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</si>
  <si>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</si>
  <si>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</si>
  <si>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</si>
  <si>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</si>
  <si>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</si>
  <si>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</si>
  <si>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</si>
  <si>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</si>
  <si>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</si>
  <si>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</si>
  <si>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</si>
  <si>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</si>
  <si>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</si>
  <si>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</si>
  <si>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</si>
  <si>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</si>
  <si>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</si>
  <si>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</si>
  <si>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</si>
  <si>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</si>
  <si>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</si>
  <si>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</si>
  <si>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</si>
  <si>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</si>
  <si>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</si>
  <si>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</si>
  <si>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</si>
  <si>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</si>
  <si>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</si>
  <si>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</si>
  <si>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</si>
  <si>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</si>
  <si>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</si>
  <si>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</si>
  <si>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</si>
  <si>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</si>
  <si>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</si>
  <si>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</si>
  <si>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</si>
  <si>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</si>
  <si>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</si>
  <si>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</si>
  <si>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</si>
  <si>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</si>
  <si>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</si>
  <si>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</si>
  <si>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</si>
  <si>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</si>
  <si>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</si>
  <si>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</si>
  <si>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</si>
  <si>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</si>
  <si>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</si>
  <si>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</si>
  <si>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</si>
  <si>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</si>
  <si>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</si>
  <si>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</si>
  <si>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</si>
  <si>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</si>
  <si>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</si>
  <si>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</si>
  <si>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</si>
  <si>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</si>
  <si>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</si>
  <si>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</si>
  <si>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</si>
  <si>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</si>
  <si>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</si>
  <si>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</si>
  <si>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</si>
  <si>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</si>
  <si>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</si>
  <si>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</si>
  <si>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</si>
  <si>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</si>
  <si>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</si>
  <si>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</si>
  <si>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</si>
  <si>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</si>
  <si>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</si>
  <si>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</si>
  <si>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</si>
  <si>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</si>
  <si>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</si>
  <si>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</si>
  <si>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</si>
  <si>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</si>
  <si>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</si>
  <si>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</si>
  <si>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</si>
  <si>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</si>
  <si>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</si>
  <si>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</si>
  <si>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</si>
  <si>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</si>
  <si>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</si>
  <si>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</si>
  <si>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</si>
  <si>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</si>
  <si>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</si>
  <si>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</si>
  <si>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</si>
  <si>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</si>
  <si>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</si>
  <si>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</si>
  <si>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</si>
  <si>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</si>
  <si>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</si>
  <si>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</si>
  <si>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</si>
  <si>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</si>
  <si>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</si>
  <si>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</si>
  <si>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</si>
  <si>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</si>
  <si>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</si>
  <si>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</si>
  <si>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</si>
  <si>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</si>
  <si>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</si>
  <si>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</si>
  <si>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</si>
  <si>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</si>
  <si>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</si>
  <si>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</si>
  <si>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</si>
  <si>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</si>
  <si>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</si>
  <si>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</si>
  <si>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</si>
  <si>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</si>
  <si>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</si>
  <si>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</si>
  <si>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</si>
  <si>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</si>
  <si>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</si>
  <si>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</si>
  <si>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</si>
  <si>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</si>
  <si>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</si>
  <si>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</si>
  <si>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</si>
  <si>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</si>
  <si>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</si>
  <si>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</si>
  <si>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</si>
  <si>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</si>
  <si>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</si>
  <si>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</si>
  <si>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</si>
  <si>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</si>
  <si>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</si>
  <si>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</si>
  <si>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</si>
  <si>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</si>
  <si>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</si>
  <si>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</si>
  <si>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</si>
  <si>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</si>
  <si>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</si>
  <si>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</si>
  <si>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</si>
  <si>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</si>
  <si>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</si>
  <si>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</si>
  <si>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</si>
  <si>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</si>
  <si>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</si>
  <si>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</si>
  <si>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</si>
  <si>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</si>
  <si>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</si>
  <si>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</si>
  <si>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</si>
  <si>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</si>
  <si>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</si>
  <si>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</si>
  <si>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</si>
  <si>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</si>
  <si>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</si>
  <si>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</si>
  <si>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</si>
  <si>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</si>
  <si>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</si>
  <si>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</si>
  <si>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</si>
  <si>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</si>
  <si>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</si>
  <si>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</si>
  <si>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</si>
  <si>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</si>
  <si>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</si>
  <si>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</si>
  <si>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</si>
  <si>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</si>
  <si>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</si>
  <si>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</si>
  <si>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</si>
  <si>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</si>
  <si>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</si>
  <si>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</si>
  <si>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</si>
  <si>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</si>
  <si>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</si>
  <si>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</si>
  <si>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</si>
  <si>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</si>
  <si>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</si>
  <si>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</si>
  <si>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</si>
  <si>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</si>
  <si>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</si>
  <si>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</si>
  <si>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</si>
  <si>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</si>
  <si>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</si>
  <si>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</si>
  <si>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</si>
  <si>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</si>
  <si>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</si>
  <si>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</si>
  <si>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</si>
  <si>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</si>
  <si>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</si>
  <si>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</si>
  <si>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</si>
  <si>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</si>
  <si>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</si>
  <si>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</si>
  <si>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</si>
  <si>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</si>
  <si>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</si>
  <si>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</si>
  <si>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</si>
  <si>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</si>
  <si>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</si>
  <si>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</si>
  <si>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</si>
  <si>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</si>
  <si>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</si>
  <si>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</si>
  <si>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</si>
  <si>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</si>
  <si>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</si>
  <si>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</si>
  <si>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</si>
  <si>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</si>
  <si>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</si>
  <si>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</si>
  <si>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</si>
  <si>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</si>
  <si>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</si>
  <si>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</si>
  <si>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</si>
  <si>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</si>
  <si>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</si>
  <si>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</si>
  <si>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</si>
  <si>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</si>
  <si>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</si>
  <si>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</si>
  <si>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</si>
  <si>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</si>
  <si>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</si>
  <si>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</si>
  <si>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</si>
  <si>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</si>
  <si>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</si>
  <si>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</si>
  <si>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</si>
  <si>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</si>
  <si>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</si>
  <si>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</si>
  <si>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</si>
  <si>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</si>
  <si>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</si>
  <si>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</si>
  <si>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</si>
  <si>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</si>
  <si>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</si>
  <si>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</si>
  <si>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</si>
  <si>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</si>
  <si>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</si>
  <si>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</si>
  <si>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</si>
  <si>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</si>
  <si>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</si>
  <si>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</si>
  <si>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</si>
  <si>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</si>
  <si>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</si>
  <si>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</si>
  <si>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</si>
  <si>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</si>
  <si>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</si>
  <si>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</si>
  <si>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</si>
  <si>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</si>
  <si>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</si>
  <si>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</si>
  <si>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</si>
  <si>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</si>
  <si>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</si>
  <si>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</si>
  <si>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</si>
  <si>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</si>
  <si>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</si>
  <si>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</si>
  <si>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</si>
  <si>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</si>
  <si>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</si>
  <si>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</si>
  <si>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</si>
  <si>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</si>
  <si>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</si>
  <si>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</si>
  <si>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</si>
  <si>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</si>
  <si>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</si>
  <si>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</si>
  <si>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</si>
  <si>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</si>
  <si>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</si>
  <si>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</si>
  <si>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</si>
  <si>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</si>
  <si>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</si>
  <si>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</si>
  <si>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</si>
  <si>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</si>
  <si>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</si>
  <si>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</si>
  <si>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</si>
  <si>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</si>
  <si>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</si>
  <si>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</si>
  <si>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</si>
  <si>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</si>
  <si>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</si>
  <si>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</si>
  <si>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</si>
  <si>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</si>
  <si>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</si>
  <si>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</si>
  <si>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</si>
  <si>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</si>
  <si>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</si>
  <si>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</si>
  <si>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</si>
  <si>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</si>
  <si>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</si>
  <si>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</si>
  <si>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</si>
  <si>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</si>
  <si>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</si>
  <si>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</si>
  <si>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</si>
  <si>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</si>
  <si>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</si>
  <si>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</si>
  <si>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</si>
  <si>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</si>
  <si>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</si>
  <si>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</si>
  <si>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</si>
  <si>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</si>
  <si>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</si>
  <si>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</si>
  <si>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</si>
  <si>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</si>
  <si>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</si>
  <si>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</si>
  <si>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</si>
  <si>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</si>
  <si>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</si>
  <si>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</si>
  <si>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</si>
  <si>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</si>
  <si>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</si>
  <si>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</si>
  <si>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</si>
  <si>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</si>
  <si>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</si>
  <si>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</si>
  <si>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</si>
  <si>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</si>
  <si>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</si>
  <si>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</si>
  <si>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</si>
  <si>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</si>
  <si>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</si>
  <si>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</si>
  <si>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</si>
  <si>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</si>
  <si>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</si>
  <si>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</si>
  <si>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</si>
  <si>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</si>
  <si>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</si>
  <si>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</si>
  <si>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</si>
  <si>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</si>
  <si>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</si>
  <si>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</si>
  <si>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</si>
  <si>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</si>
  <si>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</si>
  <si>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</si>
  <si>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</si>
  <si>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</si>
  <si>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</si>
  <si>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</si>
  <si>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</si>
  <si>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</si>
  <si>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</si>
  <si>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</si>
  <si>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</si>
  <si>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</si>
  <si>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</si>
  <si>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</si>
  <si>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</si>
  <si>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</si>
  <si>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</si>
  <si>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</si>
  <si>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</si>
  <si>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</si>
  <si>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</si>
  <si>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</si>
  <si>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</si>
  <si>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</si>
  <si>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</si>
  <si>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</si>
  <si>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</si>
  <si>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</si>
  <si>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</si>
  <si>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</si>
  <si>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</si>
  <si>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</si>
  <si>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</si>
  <si>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</si>
  <si>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</si>
  <si>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</si>
  <si>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</si>
  <si>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</si>
  <si>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</si>
  <si>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</si>
  <si>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</si>
  <si>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</si>
  <si>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</si>
  <si>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</si>
  <si>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</si>
  <si>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</si>
  <si>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</si>
  <si>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</si>
  <si>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</si>
  <si>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</si>
  <si>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</si>
  <si>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</si>
  <si>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</si>
  <si>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</si>
  <si>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</si>
  <si>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</si>
  <si>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</si>
  <si>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</si>
  <si>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</si>
  <si>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</si>
  <si>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</si>
  <si>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</si>
  <si>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</si>
  <si>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</si>
  <si>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</si>
  <si>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</si>
  <si>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</si>
  <si>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</si>
  <si>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</si>
  <si>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</si>
  <si>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</si>
  <si>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</si>
  <si>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</si>
  <si>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</si>
  <si>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</si>
  <si>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</si>
  <si>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</si>
  <si>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</si>
  <si>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</si>
  <si>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</si>
  <si>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</si>
  <si>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</si>
  <si>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</si>
  <si>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</si>
  <si>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</si>
  <si>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</si>
  <si>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</si>
  <si>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</si>
  <si>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</si>
  <si>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</si>
  <si>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</si>
  <si>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</si>
  <si>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</si>
  <si>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</si>
  <si>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</si>
  <si>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</si>
  <si>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</si>
  <si>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</si>
  <si>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</si>
  <si>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</si>
  <si>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</si>
  <si>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</si>
  <si>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</si>
  <si>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</si>
  <si>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</si>
  <si>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</si>
  <si>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</si>
  <si>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</si>
  <si>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</si>
  <si>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</si>
  <si>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</si>
  <si>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</si>
  <si>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</si>
  <si>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</si>
  <si>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</si>
  <si>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</si>
  <si>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</si>
  <si>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</si>
  <si>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</si>
  <si>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</si>
  <si>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</si>
  <si>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</si>
  <si>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</si>
  <si>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</si>
  <si>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</si>
  <si>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</si>
  <si>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</si>
  <si>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</si>
  <si>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</si>
  <si>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</si>
  <si>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</si>
  <si>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</si>
  <si>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</si>
  <si>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</si>
  <si>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</si>
  <si>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</si>
  <si>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</si>
  <si>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</si>
  <si>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</si>
  <si>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</si>
  <si>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</si>
  <si>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</si>
  <si>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</si>
  <si>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</si>
  <si>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</si>
  <si>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</si>
  <si>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</si>
  <si>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</si>
  <si>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</si>
  <si>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</si>
  <si>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</si>
  <si>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</si>
  <si>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</si>
  <si>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</si>
  <si>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</si>
  <si>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</si>
  <si>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</si>
  <si>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</si>
  <si>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</si>
  <si>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</si>
  <si>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</si>
  <si>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</si>
  <si>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</si>
  <si>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</si>
  <si>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</si>
  <si>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</si>
  <si>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</si>
  <si>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</si>
  <si>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</si>
  <si>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</si>
  <si>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</si>
  <si>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</si>
  <si>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</si>
  <si>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</si>
  <si>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</si>
  <si>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</si>
  <si>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</si>
  <si>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</si>
  <si>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</si>
  <si>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</si>
  <si>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</si>
  <si>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</si>
  <si>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</si>
  <si>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</si>
  <si>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</si>
  <si>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</si>
  <si>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</si>
  <si>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</si>
  <si>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</si>
  <si>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</si>
  <si>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</si>
  <si>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</si>
  <si>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</si>
  <si>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</si>
  <si>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</si>
  <si>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</si>
  <si>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</si>
  <si>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</si>
  <si>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</si>
  <si>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</si>
  <si>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</si>
  <si>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</si>
  <si>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</si>
  <si>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</si>
  <si>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</si>
  <si>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</si>
  <si>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</si>
  <si>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</si>
  <si>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</si>
  <si>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</si>
  <si>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</si>
  <si>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</si>
  <si>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</si>
  <si>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</si>
  <si>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</si>
  <si>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</si>
  <si>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</si>
  <si>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</si>
  <si>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</si>
  <si>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</si>
  <si>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</si>
  <si>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</si>
  <si>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</si>
  <si>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</si>
  <si>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</si>
  <si>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</si>
  <si>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</si>
  <si>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</si>
  <si>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</si>
  <si>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</si>
  <si>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</si>
  <si>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</si>
  <si>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</si>
  <si>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</si>
  <si>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</si>
  <si>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</si>
  <si>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</si>
  <si>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</si>
  <si>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</si>
  <si>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</si>
  <si>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</si>
  <si>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</si>
  <si>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</si>
  <si>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</si>
  <si>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</si>
  <si>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</si>
  <si>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</si>
  <si>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</si>
  <si>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</si>
  <si>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</si>
  <si>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</si>
  <si>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</si>
  <si>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</si>
  <si>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</si>
  <si>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</si>
  <si>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</si>
  <si>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</si>
  <si>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</si>
  <si>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</si>
  <si>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</si>
  <si>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</si>
  <si>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</si>
  <si>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</si>
  <si>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</si>
  <si>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</si>
  <si>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</si>
  <si>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</si>
  <si>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</si>
  <si>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</si>
  <si>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</si>
  <si>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</si>
  <si>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</si>
  <si>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</si>
  <si>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</si>
  <si>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</si>
  <si>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</si>
  <si>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</si>
  <si>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</si>
  <si>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</si>
  <si>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</si>
  <si>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</si>
  <si>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</si>
  <si>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</si>
  <si>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</si>
  <si>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</si>
  <si>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</si>
  <si>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</si>
  <si>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</si>
  <si>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</si>
  <si>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</si>
  <si>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</si>
  <si>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</si>
  <si>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</si>
  <si>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</si>
  <si>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</si>
  <si>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</si>
  <si>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</si>
  <si>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</si>
  <si>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</si>
  <si>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</si>
  <si>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</si>
  <si>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</si>
  <si>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</si>
  <si>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</si>
  <si>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</si>
  <si>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</si>
  <si>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</si>
  <si>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</si>
  <si>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</si>
  <si>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</si>
  <si>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</si>
  <si>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</si>
  <si>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</si>
  <si>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</si>
  <si>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</si>
  <si>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</si>
  <si>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</si>
  <si>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</si>
  <si>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</si>
  <si>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</si>
  <si>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</si>
  <si>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</si>
  <si>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</si>
  <si>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</si>
  <si>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</si>
  <si>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</si>
  <si>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</si>
  <si>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</si>
  <si>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</si>
  <si>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</si>
  <si>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</si>
  <si>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</si>
  <si>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</si>
  <si>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</si>
  <si>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</si>
  <si>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</si>
  <si>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</si>
  <si>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</si>
  <si>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</si>
  <si>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</si>
  <si>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</si>
  <si>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</si>
  <si>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</si>
  <si>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</si>
  <si>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</si>
  <si>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</si>
  <si>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</si>
  <si>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</si>
  <si>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</si>
  <si>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</si>
  <si>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</si>
  <si>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</si>
  <si>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</si>
  <si>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</si>
  <si>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</si>
  <si>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</si>
  <si>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</si>
  <si>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</si>
  <si>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</si>
  <si>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</si>
  <si>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</si>
  <si>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</si>
  <si>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</si>
  <si>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</si>
  <si>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</si>
  <si>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</si>
  <si>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</si>
  <si>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</si>
  <si>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</si>
  <si>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</si>
  <si>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</si>
  <si>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</si>
  <si>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</si>
  <si>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</si>
  <si>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</si>
  <si>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</si>
  <si>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</si>
  <si>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</si>
  <si>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</si>
  <si>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</si>
  <si>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</si>
  <si>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</si>
  <si>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</si>
  <si>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</si>
  <si>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</si>
  <si>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</si>
  <si>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</si>
  <si>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</si>
  <si>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</si>
  <si>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</si>
  <si>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</si>
  <si>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</si>
  <si>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</si>
  <si>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</si>
  <si>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</si>
  <si>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</si>
  <si>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</si>
  <si>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</si>
  <si>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</si>
  <si>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</si>
  <si>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</si>
  <si>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</si>
  <si>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</si>
  <si>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</si>
  <si>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</si>
  <si>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</si>
  <si>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</si>
  <si>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</si>
  <si>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</si>
  <si>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</si>
  <si>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</si>
  <si>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</si>
  <si>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</si>
  <si>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</si>
  <si>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</si>
  <si>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</si>
  <si>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</si>
  <si>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</si>
  <si>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</si>
  <si>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</si>
  <si>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</si>
  <si>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</si>
  <si>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</si>
  <si>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</si>
  <si>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</si>
  <si>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</si>
  <si>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</si>
  <si>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</si>
  <si>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</si>
  <si>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</si>
  <si>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</si>
  <si>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</si>
  <si>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</si>
  <si>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</si>
  <si>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</si>
  <si>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</si>
  <si>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</si>
  <si>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</si>
  <si>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</si>
  <si>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</si>
  <si>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</si>
  <si>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</si>
  <si>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</si>
  <si>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</si>
  <si>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</si>
  <si>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</si>
  <si>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</si>
  <si>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</si>
  <si>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</si>
  <si>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</si>
  <si>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</si>
  <si>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</si>
  <si>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</si>
  <si>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</si>
  <si>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</si>
  <si>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</si>
  <si>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</si>
  <si>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</si>
  <si>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</si>
  <si>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</si>
  <si>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</si>
  <si>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</si>
  <si>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</si>
  <si>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</si>
  <si>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</si>
  <si>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</si>
  <si>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</si>
  <si>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</si>
  <si>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</si>
  <si>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</si>
  <si>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</si>
  <si>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</si>
  <si>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</si>
  <si>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</si>
  <si>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</si>
  <si>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</si>
  <si>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</si>
  <si>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</si>
  <si>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</si>
  <si>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</si>
  <si>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</si>
  <si>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</si>
  <si>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</si>
  <si>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</si>
  <si>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</si>
  <si>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</si>
  <si>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</si>
  <si>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</si>
  <si>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</si>
  <si>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</si>
  <si>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</si>
  <si>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</si>
  <si>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</si>
  <si>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</si>
  <si>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</si>
  <si>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</si>
  <si>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</si>
  <si>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</si>
  <si>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</si>
  <si>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</si>
  <si>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</si>
  <si>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</si>
  <si>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</si>
  <si>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</si>
  <si>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</si>
  <si>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</si>
  <si>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</si>
  <si>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</si>
  <si>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</si>
  <si>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</si>
  <si>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</si>
  <si>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</si>
  <si>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</si>
  <si>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</si>
  <si>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</si>
  <si>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</si>
  <si>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</si>
  <si>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</si>
  <si>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</si>
  <si>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</si>
  <si>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</si>
  <si>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</si>
  <si>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</si>
  <si>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</si>
  <si>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</si>
  <si>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</si>
  <si>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</si>
  <si>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</si>
  <si>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</si>
  <si>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</si>
  <si>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</si>
  <si>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</si>
  <si>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</si>
  <si>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</si>
  <si>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</si>
  <si>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</si>
  <si>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</si>
  <si>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</si>
  <si>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</si>
  <si>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</si>
  <si>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</si>
  <si>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</si>
  <si>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</si>
  <si>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</si>
  <si>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</si>
  <si>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</si>
  <si>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</si>
  <si>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</si>
  <si>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</si>
  <si>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</si>
  <si>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</si>
  <si>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</si>
  <si>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</si>
  <si>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</si>
  <si>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</si>
  <si>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</si>
  <si>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</si>
  <si>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</si>
  <si>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</si>
  <si>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</si>
  <si>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</si>
  <si>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</si>
  <si>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</si>
  <si>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</si>
  <si>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</si>
  <si>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</si>
  <si>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</si>
  <si>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</si>
  <si>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</si>
  <si>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</si>
  <si>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</si>
  <si>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</si>
  <si>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</si>
  <si>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</si>
  <si>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</si>
  <si>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</si>
  <si>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</si>
  <si>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</si>
  <si>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</si>
  <si>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</si>
  <si>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</si>
  <si>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</si>
  <si>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</si>
  <si>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</si>
  <si>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</si>
  <si>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</si>
  <si>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</si>
  <si>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</si>
  <si>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</si>
  <si>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</si>
  <si>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</si>
  <si>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</si>
  <si>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</si>
  <si>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</si>
  <si>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</si>
  <si>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</si>
  <si>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</si>
  <si>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</si>
  <si>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</si>
  <si>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</si>
  <si>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</si>
  <si>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</si>
  <si>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</si>
  <si>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</si>
  <si>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</si>
  <si>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</si>
  <si>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</si>
  <si>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</si>
  <si>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</si>
  <si>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</si>
  <si>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</si>
  <si>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</si>
  <si>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</si>
  <si>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</si>
  <si>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</si>
  <si>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</si>
  <si>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</si>
  <si>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</si>
  <si>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</si>
  <si>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</si>
  <si>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</si>
  <si>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</si>
  <si>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</si>
  <si>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</si>
  <si>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</si>
  <si>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</si>
  <si>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</si>
  <si>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</si>
  <si>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</si>
  <si>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</si>
  <si>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</si>
  <si>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</si>
  <si>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</si>
  <si>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</si>
  <si>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</si>
  <si>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</si>
  <si>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</si>
  <si>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</si>
  <si>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</si>
  <si>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</si>
  <si>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</si>
  <si>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</si>
  <si>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</si>
  <si>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</si>
  <si>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</si>
  <si>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</si>
  <si>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</si>
  <si>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</si>
  <si>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</si>
  <si>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</si>
  <si>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</si>
  <si>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</si>
  <si>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</si>
  <si>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</si>
  <si>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</si>
  <si>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</si>
  <si>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</si>
  <si>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</si>
  <si>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</si>
  <si>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</si>
  <si>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</si>
  <si>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</si>
  <si>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</si>
  <si>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</si>
  <si>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</si>
  <si>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</si>
  <si>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</si>
  <si>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</si>
  <si>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</si>
  <si>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</si>
  <si>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</si>
  <si>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</si>
  <si>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</si>
  <si>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</si>
  <si>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</si>
  <si>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</si>
  <si>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</si>
  <si>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</si>
  <si>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</si>
  <si>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</si>
  <si>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</si>
  <si>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</si>
  <si>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</si>
  <si>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</si>
  <si>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</si>
  <si>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</si>
  <si>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</si>
  <si>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</si>
  <si>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</si>
  <si>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</si>
  <si>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</si>
  <si>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</si>
  <si>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</si>
  <si>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</si>
  <si>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</si>
  <si>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</si>
  <si>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</si>
  <si>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</si>
  <si>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</si>
  <si>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</si>
  <si>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</si>
  <si>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</si>
  <si>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</si>
  <si>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</si>
  <si>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</si>
  <si>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</si>
  <si>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</si>
  <si>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</si>
  <si>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</si>
  <si>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</si>
  <si>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</si>
  <si>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</si>
  <si>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</si>
  <si>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</si>
  <si>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</si>
  <si>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</si>
  <si>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</si>
  <si>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</si>
  <si>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</si>
  <si>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</si>
  <si>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</si>
  <si>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</si>
  <si>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</si>
  <si>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</si>
  <si>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</si>
  <si>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</si>
  <si>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</si>
  <si>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</si>
  <si>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</si>
  <si>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</si>
  <si>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</si>
  <si>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</si>
  <si>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</si>
  <si>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</si>
  <si>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</si>
  <si>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</si>
  <si>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</si>
  <si>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</si>
  <si>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</si>
  <si>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</si>
  <si>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</si>
  <si>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</si>
  <si>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</si>
  <si>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</si>
  <si>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</si>
  <si>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</si>
  <si>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</si>
  <si>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</si>
  <si>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</si>
  <si>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</si>
  <si>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</si>
  <si>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</si>
  <si>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</si>
  <si>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</si>
  <si>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</si>
  <si>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</si>
  <si>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</si>
  <si>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</si>
  <si>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</si>
  <si>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</si>
  <si>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</si>
  <si>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</si>
  <si>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</si>
  <si>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</si>
  <si>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</si>
  <si>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</si>
  <si>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</si>
  <si>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</si>
  <si>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</si>
  <si>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</si>
  <si>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</si>
  <si>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</si>
  <si>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</si>
  <si>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</si>
  <si>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</si>
  <si>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</si>
  <si>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</si>
  <si>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</si>
  <si>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</si>
  <si>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</si>
  <si>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</si>
  <si>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</si>
  <si>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</si>
  <si>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</si>
  <si>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</si>
  <si>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</si>
  <si>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</si>
  <si>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</si>
  <si>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</si>
  <si>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</si>
  <si>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</si>
  <si>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</si>
  <si>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</si>
  <si>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</si>
  <si>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</si>
  <si>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</si>
  <si>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</si>
  <si>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</si>
  <si>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</si>
  <si>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</si>
  <si>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</si>
  <si>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</si>
  <si>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</si>
  <si>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</si>
  <si>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</si>
  <si>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</si>
  <si>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</si>
  <si>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</si>
  <si>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</si>
  <si>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</si>
  <si>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</si>
  <si>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</si>
  <si>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</si>
  <si>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</si>
  <si>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</si>
  <si>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</si>
  <si>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</si>
  <si>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</si>
  <si>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</si>
  <si>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</si>
  <si>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</si>
  <si>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</si>
  <si>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</si>
  <si>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</si>
  <si>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</si>
  <si>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</si>
  <si>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</si>
  <si>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</si>
  <si>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</si>
  <si>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</si>
  <si>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</si>
  <si>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</si>
  <si>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</si>
  <si>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</si>
  <si>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</si>
  <si>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</si>
  <si>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</si>
  <si>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</si>
  <si>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</si>
  <si>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</si>
  <si>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</si>
  <si>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</si>
  <si>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</si>
  <si>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</si>
  <si>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</si>
  <si>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</si>
  <si>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</si>
  <si>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</si>
  <si>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</si>
  <si>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</si>
  <si>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</si>
  <si>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</si>
  <si>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</si>
  <si>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</si>
  <si>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</si>
  <si>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</si>
  <si>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</si>
  <si>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</si>
  <si>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</si>
  <si>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</si>
  <si>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</si>
  <si>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</si>
  <si>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</si>
  <si>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</si>
  <si>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</si>
  <si>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</si>
  <si>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</si>
  <si>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</si>
  <si>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</si>
  <si>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</si>
  <si>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</si>
  <si>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</si>
  <si>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</si>
  <si>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</si>
  <si>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</si>
  <si>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</si>
  <si>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</si>
  <si>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</si>
  <si>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</si>
  <si>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</si>
  <si>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</si>
  <si>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</si>
  <si>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</si>
  <si>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</si>
  <si>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</si>
  <si>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</si>
  <si>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</si>
  <si>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</si>
  <si>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</si>
  <si>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</si>
  <si>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</si>
  <si>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</si>
  <si>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</si>
  <si>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</si>
  <si>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</si>
  <si>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</si>
  <si>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</si>
  <si>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</si>
  <si>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</si>
  <si>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</si>
  <si>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</si>
  <si>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</si>
  <si>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</si>
  <si>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</si>
  <si>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</si>
  <si>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</si>
  <si>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</si>
  <si>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</si>
  <si>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</si>
  <si>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</si>
  <si>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</si>
  <si>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</si>
  <si>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</si>
  <si>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</si>
  <si>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</si>
  <si>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</si>
  <si>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</si>
  <si>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</si>
  <si>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</si>
  <si>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</si>
  <si>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</si>
  <si>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</si>
  <si>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</si>
  <si>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</si>
  <si>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</si>
  <si>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</si>
  <si>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</si>
  <si>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</si>
  <si>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</si>
  <si>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</si>
  <si>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</si>
  <si>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</si>
  <si>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</si>
  <si>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</si>
  <si>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</si>
  <si>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</si>
  <si>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</si>
  <si>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</si>
  <si>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</si>
  <si>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</si>
  <si>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</si>
  <si>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</si>
  <si>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</si>
  <si>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</si>
  <si>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</si>
  <si>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</si>
  <si>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</si>
  <si>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</si>
  <si>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</si>
  <si>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</si>
  <si>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</si>
  <si>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</si>
  <si>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</si>
  <si>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</si>
  <si>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</si>
  <si>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</si>
  <si>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</si>
  <si>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</si>
  <si>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</si>
  <si>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</si>
  <si>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</si>
  <si>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</si>
  <si>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</si>
  <si>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</si>
  <si>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</si>
  <si>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</si>
  <si>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</si>
  <si>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</si>
  <si>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</si>
  <si>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</si>
  <si>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</si>
  <si>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</si>
  <si>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</si>
  <si>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</si>
  <si>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</si>
  <si>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</si>
  <si>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</si>
  <si>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</si>
  <si>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</si>
  <si>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</si>
  <si>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</si>
  <si>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</si>
  <si>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</si>
  <si>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</si>
  <si>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</si>
  <si>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</si>
  <si>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</si>
  <si>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</si>
  <si>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</si>
  <si>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</si>
  <si>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</si>
  <si>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</si>
  <si>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</si>
  <si>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</si>
  <si>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</si>
  <si>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</si>
  <si>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</si>
  <si>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</si>
  <si>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</si>
  <si>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</si>
  <si>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</si>
  <si>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</si>
  <si>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</si>
  <si>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</si>
  <si>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</si>
  <si>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</si>
  <si>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</si>
  <si>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</si>
  <si>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</si>
  <si>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</si>
  <si>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</si>
  <si>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</si>
  <si>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</si>
  <si>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</si>
  <si>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</si>
  <si>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</si>
  <si>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</si>
  <si>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</si>
  <si>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</si>
  <si>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</si>
  <si>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</si>
  <si>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</si>
  <si>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</si>
  <si>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</si>
  <si>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</si>
  <si>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</si>
  <si>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</si>
  <si>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</si>
  <si>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</si>
  <si>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</si>
  <si>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</si>
  <si>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</si>
  <si>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</si>
  <si>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</si>
  <si>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</si>
  <si>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</si>
  <si>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</si>
  <si>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</si>
  <si>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</si>
  <si>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</si>
  <si>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</si>
  <si>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</si>
  <si>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</si>
  <si>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</si>
  <si>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</si>
  <si>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</si>
  <si>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</si>
  <si>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</si>
  <si>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</si>
  <si>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</si>
  <si>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</si>
  <si>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</si>
  <si>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</si>
  <si>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</si>
  <si>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</si>
  <si>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</si>
  <si>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</si>
  <si>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</si>
  <si>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</si>
  <si>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</si>
  <si>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</si>
  <si>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</si>
  <si>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</si>
  <si>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</si>
  <si>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</si>
  <si>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</si>
  <si>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</si>
  <si>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</si>
  <si>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</si>
  <si>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</si>
  <si>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</si>
  <si>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</si>
  <si>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</si>
  <si>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</si>
  <si>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</si>
  <si>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</si>
  <si>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</si>
  <si>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</si>
  <si>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</si>
  <si>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</si>
  <si>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</si>
  <si>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</si>
  <si>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</si>
  <si>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</si>
  <si>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</si>
  <si>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</si>
  <si>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</si>
  <si>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</si>
  <si>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</si>
  <si>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</si>
  <si>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</si>
  <si>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</si>
  <si>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</si>
  <si>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</si>
  <si>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</si>
  <si>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</si>
  <si>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</si>
  <si>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</si>
  <si>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</si>
  <si>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</si>
  <si>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</si>
  <si>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</si>
  <si>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</si>
  <si>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</si>
  <si>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</si>
  <si>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</si>
  <si>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</si>
  <si>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</si>
  <si>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</si>
  <si>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</si>
  <si>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</si>
  <si>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</si>
  <si>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</si>
  <si>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</si>
  <si>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</si>
  <si>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</si>
  <si>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</si>
  <si>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</si>
  <si>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</si>
  <si>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</si>
  <si>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</si>
  <si>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</si>
  <si>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</si>
  <si>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</si>
  <si>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</si>
  <si>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</si>
  <si>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</si>
  <si>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</si>
  <si>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</si>
  <si>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</si>
  <si>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</si>
  <si>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</si>
  <si>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</si>
  <si>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</si>
  <si>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</si>
  <si>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</si>
  <si>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</si>
  <si>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</si>
  <si>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</si>
  <si>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</si>
  <si>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</si>
  <si>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</si>
  <si>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</si>
  <si>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</si>
  <si>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</si>
  <si>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</si>
  <si>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</si>
  <si>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</si>
  <si>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</si>
  <si>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</si>
  <si>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</si>
  <si>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</si>
  <si>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</si>
  <si>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</si>
  <si>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</si>
  <si>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</si>
  <si>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</si>
  <si>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</si>
  <si>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</si>
  <si>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</si>
  <si>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</si>
  <si>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</si>
  <si>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</si>
  <si>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</si>
  <si>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</si>
  <si>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</si>
  <si>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</si>
  <si>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</si>
  <si>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</si>
  <si>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</si>
  <si>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</si>
  <si>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</si>
  <si>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</si>
  <si>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</si>
  <si>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</si>
  <si>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</si>
  <si>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</si>
  <si>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</si>
  <si>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</si>
  <si>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</si>
  <si>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</si>
  <si>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</si>
  <si>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</si>
  <si>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</si>
  <si>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</si>
  <si>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</si>
  <si>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</si>
  <si>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</si>
  <si>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</si>
  <si>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</si>
  <si>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</si>
  <si>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</si>
  <si>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</si>
  <si>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</si>
  <si>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</si>
  <si>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</si>
  <si>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</si>
  <si>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</si>
  <si>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</si>
  <si>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</si>
  <si>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</si>
  <si>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</si>
  <si>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</si>
  <si>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</si>
  <si>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</si>
  <si>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</si>
  <si>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</si>
  <si>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</si>
  <si>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</si>
  <si>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</si>
  <si>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</si>
  <si>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</si>
  <si>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</si>
  <si>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</si>
  <si>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</si>
  <si>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</si>
  <si>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</si>
  <si>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</si>
  <si>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</si>
  <si>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</si>
  <si>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</si>
  <si>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</si>
  <si>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</si>
  <si>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</si>
  <si>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</si>
  <si>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</si>
  <si>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</si>
  <si>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</si>
  <si>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</si>
  <si>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</si>
  <si>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</si>
  <si>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</si>
  <si>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</si>
  <si>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</si>
  <si>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</si>
  <si>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</si>
  <si>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</si>
  <si>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</si>
  <si>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</si>
  <si>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</si>
  <si>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</si>
  <si>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</si>
  <si>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</si>
  <si>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</si>
  <si>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</si>
  <si>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</si>
  <si>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</si>
  <si>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</si>
  <si>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</si>
  <si>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</si>
  <si>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</si>
  <si>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</si>
  <si>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</si>
  <si>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</si>
  <si>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</si>
  <si>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</si>
  <si>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</si>
  <si>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</si>
  <si>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</si>
  <si>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</si>
  <si>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</si>
  <si>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</si>
  <si>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</si>
  <si>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</si>
  <si>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</si>
  <si>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</si>
  <si>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</si>
  <si>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</si>
  <si>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</si>
  <si>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</si>
  <si>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</si>
  <si>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</si>
  <si>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</si>
  <si>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</si>
  <si>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</si>
  <si>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</si>
  <si>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</si>
  <si>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</si>
  <si>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</si>
  <si>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</si>
  <si>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</si>
  <si>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</si>
  <si>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</si>
  <si>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</si>
  <si>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</si>
  <si>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</si>
  <si>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</si>
  <si>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</si>
  <si>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</si>
  <si>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</si>
  <si>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</si>
  <si>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</si>
  <si>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</si>
  <si>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</si>
  <si>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</si>
  <si>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</si>
  <si>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</si>
  <si>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</si>
  <si>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</si>
  <si>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</si>
  <si>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</si>
  <si>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</si>
  <si>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</si>
  <si>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</si>
  <si>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</si>
  <si>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</si>
  <si>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</si>
  <si>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</si>
  <si>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</si>
  <si>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</si>
  <si>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</si>
  <si>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</si>
  <si>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</si>
  <si>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</si>
  <si>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</si>
  <si>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</si>
  <si>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</si>
  <si>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</si>
  <si>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</si>
  <si>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</si>
  <si>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</si>
  <si>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</si>
  <si>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</si>
  <si>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</si>
  <si>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</si>
  <si>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</si>
  <si>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</si>
  <si>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</si>
  <si>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</si>
  <si>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</si>
  <si>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</si>
  <si>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</si>
  <si>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</si>
  <si>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</si>
  <si>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</si>
  <si>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</si>
  <si>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</si>
  <si>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</si>
  <si>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</si>
  <si>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</si>
  <si>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</si>
  <si>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</si>
  <si>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</si>
  <si>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</si>
  <si>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</si>
  <si>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</si>
  <si>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</si>
  <si>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</si>
  <si>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</si>
  <si>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</si>
  <si>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</si>
  <si>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</si>
  <si>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</si>
  <si>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</si>
  <si>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</si>
  <si>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</si>
  <si>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</si>
  <si>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</si>
  <si>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</si>
  <si>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</si>
  <si>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</si>
  <si>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</si>
  <si>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</si>
  <si>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</si>
  <si>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</si>
  <si>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</si>
  <si>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</si>
  <si>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</si>
  <si>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</si>
  <si>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</si>
  <si>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</si>
  <si>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</si>
  <si>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</si>
  <si>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</si>
  <si>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</si>
  <si>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</si>
  <si>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</si>
  <si>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</si>
  <si>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</si>
  <si>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</si>
  <si>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</si>
  <si>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</si>
  <si>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</si>
  <si>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</si>
  <si>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</si>
  <si>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</si>
  <si>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</si>
  <si>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</si>
  <si>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</si>
  <si>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</si>
  <si>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</si>
  <si>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</si>
  <si>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</si>
  <si>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</si>
  <si>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</si>
  <si>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</si>
  <si>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</si>
  <si>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</si>
  <si>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</si>
  <si>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</si>
  <si>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</si>
  <si>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</si>
  <si>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</si>
  <si>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</si>
  <si>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</si>
  <si>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</si>
  <si>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</si>
  <si>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</si>
  <si>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</si>
  <si>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</si>
  <si>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</si>
  <si>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</si>
  <si>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</si>
  <si>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</si>
  <si>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</si>
  <si>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</si>
  <si>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</si>
  <si>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</si>
  <si>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</si>
  <si>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</si>
  <si>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</si>
  <si>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</si>
  <si>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</si>
  <si>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</si>
  <si>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</si>
  <si>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</si>
  <si>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</si>
  <si>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</si>
  <si>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</si>
  <si>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</si>
  <si>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</si>
  <si>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</si>
  <si>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</si>
  <si>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</si>
  <si>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</si>
  <si>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</si>
  <si>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</si>
  <si>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</si>
  <si>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</si>
  <si>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</si>
  <si>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</si>
  <si>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</si>
  <si>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</si>
  <si>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</si>
  <si>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</si>
  <si>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</si>
  <si>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</si>
  <si>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</si>
  <si>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</si>
  <si>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</si>
  <si>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</si>
  <si>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</si>
  <si>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</si>
  <si>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</si>
  <si>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</si>
  <si>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</si>
  <si>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</si>
  <si>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</si>
  <si>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</si>
  <si>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</si>
  <si>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</si>
  <si>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</si>
  <si>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</si>
  <si>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</si>
  <si>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</si>
  <si>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</si>
  <si>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</si>
  <si>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</si>
  <si>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</si>
  <si>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</si>
  <si>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</si>
  <si>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</si>
  <si>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</si>
  <si>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</si>
  <si>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</si>
  <si>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</si>
  <si>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</si>
  <si>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</si>
  <si>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</si>
  <si>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</si>
  <si>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</si>
  <si>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</si>
  <si>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</si>
  <si>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</si>
  <si>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</si>
  <si>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</si>
  <si>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</si>
  <si>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</si>
  <si>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</si>
  <si>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</si>
  <si>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</si>
  <si>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</si>
  <si>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</si>
  <si>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</si>
  <si>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</si>
  <si>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</si>
  <si>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</si>
  <si>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</si>
  <si>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</si>
  <si>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</si>
  <si>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</si>
  <si>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</si>
  <si>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</si>
  <si>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</si>
  <si>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</si>
  <si>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</si>
  <si>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</si>
  <si>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</si>
  <si>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</si>
  <si>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</si>
  <si>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</si>
  <si>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</si>
  <si>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</si>
  <si>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</si>
  <si>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</si>
  <si>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</si>
  <si>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</si>
  <si>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</si>
  <si>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</si>
  <si>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</si>
  <si>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</si>
  <si>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</si>
  <si>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</si>
  <si>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</si>
  <si>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</si>
  <si>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</si>
  <si>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</si>
  <si>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</si>
  <si>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</si>
  <si>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</si>
  <si>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</si>
  <si>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</si>
  <si>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</si>
  <si>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</si>
  <si>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</si>
  <si>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</si>
  <si>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</si>
  <si>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</si>
  <si>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</si>
  <si>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</si>
  <si>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</si>
  <si>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</si>
  <si>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</si>
  <si>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</si>
  <si>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</si>
  <si>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</si>
  <si>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</si>
  <si>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</si>
  <si>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</si>
  <si>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</si>
  <si>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</si>
  <si>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</si>
  <si>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</si>
  <si>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</si>
  <si>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</si>
  <si>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</si>
  <si>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</si>
  <si>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</si>
  <si>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</si>
  <si>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</si>
  <si>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</si>
  <si>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</si>
  <si>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</si>
  <si>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</si>
  <si>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</si>
  <si>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</si>
  <si>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</si>
  <si>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</si>
  <si>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</si>
  <si>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</si>
  <si>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</si>
  <si>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</si>
  <si>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</si>
  <si>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</si>
  <si>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</si>
  <si>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</si>
  <si>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</si>
  <si>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</si>
  <si>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</si>
  <si>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</si>
  <si>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</si>
  <si>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</si>
  <si>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</si>
  <si>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</si>
  <si>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</si>
  <si>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</si>
  <si>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</si>
  <si>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</si>
  <si>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</si>
  <si>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</si>
  <si>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</si>
  <si>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</si>
  <si>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</si>
  <si>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</si>
  <si>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</si>
  <si>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</si>
  <si>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</si>
  <si>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</si>
  <si>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</si>
  <si>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</si>
  <si>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</si>
  <si>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</si>
  <si>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</si>
  <si>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</si>
  <si>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</si>
  <si>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</si>
  <si>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</si>
  <si>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</si>
  <si>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</si>
  <si>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</si>
  <si>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</si>
  <si>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</si>
  <si>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</si>
  <si>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</si>
  <si>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</si>
  <si>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</si>
  <si>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</si>
  <si>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</si>
  <si>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</si>
  <si>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</si>
  <si>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</si>
  <si>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</si>
  <si>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</si>
  <si>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</si>
  <si>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</si>
  <si>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</si>
  <si>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</si>
  <si>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</si>
  <si>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</si>
  <si>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</si>
  <si>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</si>
  <si>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</si>
  <si>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</si>
  <si>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</si>
  <si>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</si>
  <si>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</si>
  <si>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</si>
  <si>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</si>
  <si>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</si>
  <si>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</si>
  <si>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</si>
  <si>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</si>
  <si>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</si>
  <si>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</si>
  <si>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</si>
  <si>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</si>
  <si>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</si>
  <si>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</si>
  <si>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</si>
  <si>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</si>
  <si>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</si>
  <si>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</si>
  <si>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</si>
  <si>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</si>
  <si>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</si>
  <si>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</si>
  <si>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</si>
  <si>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</si>
  <si>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</si>
  <si>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</si>
  <si>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</si>
  <si>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</si>
  <si>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</si>
  <si>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</si>
  <si>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</si>
  <si>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</si>
  <si>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</si>
  <si>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</si>
  <si>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</si>
  <si>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</si>
  <si>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</si>
  <si>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</si>
  <si>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</si>
  <si>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</si>
  <si>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</si>
  <si>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</si>
  <si>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</si>
  <si>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</si>
  <si>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</si>
  <si>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</si>
  <si>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</si>
  <si>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</si>
  <si>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</si>
  <si>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</si>
  <si>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</si>
  <si>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</si>
  <si>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</si>
  <si>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</si>
  <si>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</si>
  <si>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</si>
  <si>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</si>
  <si>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</si>
  <si>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</si>
  <si>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</si>
  <si>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</si>
  <si>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</si>
  <si>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</si>
  <si>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</si>
  <si>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</si>
  <si>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</si>
  <si>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</si>
  <si>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</si>
  <si>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</si>
  <si>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</si>
  <si>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</si>
  <si>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</si>
  <si>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</si>
  <si>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</si>
  <si>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</si>
  <si>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</si>
  <si>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</si>
  <si>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</si>
  <si>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</si>
  <si>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</si>
  <si>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</si>
  <si>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</si>
  <si>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</si>
  <si>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</si>
  <si>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</si>
  <si>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</si>
  <si>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</si>
  <si>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</si>
  <si>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</si>
  <si>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</si>
  <si>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</si>
  <si>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</si>
  <si>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</si>
  <si>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</si>
  <si>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</si>
  <si>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</si>
  <si>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</si>
  <si>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</si>
  <si>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</si>
  <si>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</si>
  <si>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</si>
  <si>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</si>
  <si>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</si>
  <si>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</si>
  <si>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</si>
  <si>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</si>
  <si>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</si>
  <si>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</si>
  <si>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</si>
  <si>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</si>
  <si>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</si>
  <si>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</si>
  <si>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</si>
  <si>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</si>
  <si>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</si>
  <si>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</si>
  <si>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</si>
  <si>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</si>
  <si>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</si>
  <si>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</si>
  <si>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</si>
  <si>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</si>
  <si>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</si>
  <si>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</si>
  <si>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</si>
  <si>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</si>
  <si>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</si>
  <si>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</si>
  <si>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</si>
  <si>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</si>
  <si>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</si>
  <si>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</si>
  <si>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</si>
  <si>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</si>
  <si>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</si>
  <si>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</si>
  <si>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</si>
  <si>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</si>
  <si>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</si>
  <si>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</si>
  <si>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</si>
  <si>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</si>
  <si>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</si>
  <si>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</si>
  <si>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</si>
  <si>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</si>
  <si>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</si>
  <si>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</si>
  <si>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</si>
  <si>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</si>
  <si>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</si>
  <si>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</si>
  <si>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</si>
  <si>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</si>
  <si>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</si>
  <si>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</si>
  <si>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</si>
  <si>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</si>
  <si>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</si>
  <si>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</si>
  <si>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</si>
  <si>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</si>
  <si>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</si>
  <si>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</si>
  <si>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</si>
  <si>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</si>
  <si>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</si>
  <si>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</si>
  <si>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</si>
  <si>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</si>
  <si>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</si>
  <si>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</si>
  <si>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</si>
  <si>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</si>
  <si>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</si>
  <si>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</si>
  <si>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</si>
  <si>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</si>
  <si>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</si>
  <si>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</si>
  <si>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</si>
  <si>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</si>
  <si>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</si>
  <si>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</si>
  <si>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</si>
  <si>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</si>
  <si>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</si>
  <si>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</si>
  <si>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</si>
  <si>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</si>
  <si>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</si>
  <si>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</si>
  <si>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</si>
  <si>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</si>
  <si>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</si>
  <si>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</si>
  <si>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</si>
  <si>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</si>
  <si>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</si>
  <si>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</si>
  <si>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</si>
  <si>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</si>
  <si>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</si>
  <si>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</si>
  <si>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</si>
  <si>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</si>
  <si>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</si>
  <si>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</si>
  <si>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</si>
  <si>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</si>
  <si>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</si>
  <si>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</si>
  <si>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</si>
  <si>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</si>
  <si>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</si>
  <si>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</si>
  <si>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</si>
  <si>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</si>
  <si>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</si>
  <si>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</si>
  <si>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</si>
  <si>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</si>
  <si>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</si>
  <si>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</si>
  <si>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</si>
  <si>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</si>
  <si>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</si>
  <si>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</si>
  <si>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</si>
  <si>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</si>
  <si>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</si>
  <si>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</si>
  <si>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</si>
  <si>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</si>
  <si>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</si>
  <si>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</si>
  <si>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</si>
  <si>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</si>
  <si>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</si>
  <si>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</si>
  <si>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</si>
  <si>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</si>
  <si>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</si>
  <si>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</si>
  <si>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</si>
  <si>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</si>
  <si>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</si>
  <si>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</si>
  <si>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</si>
  <si>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</si>
  <si>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</si>
  <si>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</si>
  <si>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</si>
  <si>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</si>
  <si>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</si>
  <si>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</si>
  <si>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</si>
  <si>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</si>
  <si>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</si>
  <si>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</si>
  <si>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</si>
  <si>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</si>
  <si>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</si>
  <si>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</si>
  <si>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</si>
  <si>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</si>
  <si>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</si>
  <si>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</si>
  <si>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</si>
  <si>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</si>
  <si>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</si>
  <si>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</si>
  <si>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</si>
  <si>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</si>
  <si>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</si>
  <si>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</si>
  <si>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</si>
  <si>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</si>
  <si>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</si>
  <si>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</si>
  <si>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</si>
  <si>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</si>
  <si>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</si>
  <si>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</si>
  <si>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</si>
  <si>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</si>
  <si>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</si>
  <si>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</si>
  <si>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</si>
  <si>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</si>
  <si>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</si>
  <si>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</si>
  <si>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</si>
  <si>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</si>
  <si>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</si>
  <si>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</si>
  <si>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</si>
  <si>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</si>
  <si>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</si>
  <si>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</si>
  <si>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</si>
  <si>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</si>
  <si>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</si>
  <si>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</si>
  <si>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</si>
  <si>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</si>
  <si>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</si>
  <si>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</si>
  <si>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</si>
  <si>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</si>
  <si>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</si>
  <si>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</si>
  <si>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</si>
  <si>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</si>
  <si>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</si>
  <si>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</si>
  <si>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</si>
  <si>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</si>
  <si>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</si>
  <si>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</si>
  <si>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</si>
  <si>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</si>
  <si>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</si>
  <si>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</si>
  <si>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</si>
  <si>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</si>
  <si>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</si>
  <si>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</si>
  <si>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</si>
  <si>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</si>
  <si>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</si>
  <si>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</si>
  <si>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</si>
  <si>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</si>
  <si>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</si>
  <si>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</si>
  <si>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</si>
  <si>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</si>
  <si>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</si>
  <si>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</si>
  <si>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</si>
  <si>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</si>
  <si>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</si>
  <si>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</si>
  <si>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</si>
  <si>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</si>
  <si>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</si>
  <si>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</si>
  <si>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</si>
  <si>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</si>
  <si>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</si>
  <si>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</si>
  <si>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</si>
  <si>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</si>
  <si>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</si>
  <si>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</si>
  <si>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</si>
  <si>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</si>
  <si>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</si>
  <si>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</si>
  <si>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</si>
  <si>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</si>
  <si>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</si>
  <si>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</si>
  <si>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</si>
  <si>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</si>
  <si>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</si>
  <si>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</si>
  <si>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</si>
  <si>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</si>
  <si>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</si>
  <si>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</si>
  <si>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</si>
  <si>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</si>
  <si>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</si>
  <si>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</si>
  <si>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</si>
  <si>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</si>
  <si>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</si>
  <si>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</si>
  <si>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</si>
  <si>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</si>
  <si>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</si>
  <si>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</si>
  <si>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</si>
  <si>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</si>
  <si>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</si>
  <si>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</si>
  <si>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</si>
  <si>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</si>
  <si>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</si>
  <si>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</si>
  <si>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</si>
  <si>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</si>
  <si>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</si>
  <si>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</si>
  <si>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</si>
  <si>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</si>
  <si>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</si>
  <si>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</si>
  <si>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</si>
  <si>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</si>
  <si>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</si>
  <si>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</si>
  <si>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</si>
  <si>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</si>
  <si>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</si>
  <si>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</si>
  <si>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</si>
  <si>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</si>
  <si>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</si>
  <si>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</si>
  <si>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</si>
  <si>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</si>
  <si>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</si>
  <si>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</si>
  <si>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</si>
  <si>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</si>
  <si>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</si>
  <si>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</si>
  <si>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</si>
  <si>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</si>
  <si>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</si>
  <si>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</si>
  <si>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</si>
  <si>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</si>
  <si>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</si>
  <si>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</si>
  <si>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</si>
  <si>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</si>
  <si>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</si>
  <si>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</si>
  <si>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</si>
  <si>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</si>
  <si>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</si>
  <si>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</si>
  <si>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</si>
  <si>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</si>
  <si>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</si>
  <si>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</si>
  <si>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</si>
  <si>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</si>
  <si>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</si>
  <si>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</si>
  <si>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</si>
  <si>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</si>
  <si>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</si>
  <si>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</si>
  <si>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</si>
  <si>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</si>
  <si>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</si>
  <si>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</si>
  <si>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</si>
  <si>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</si>
  <si>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</si>
  <si>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</si>
  <si>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</si>
  <si>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</si>
  <si>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</si>
  <si>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</si>
  <si>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</si>
  <si>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</si>
  <si>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</si>
  <si>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</si>
  <si>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</si>
  <si>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</si>
  <si>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</si>
  <si>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</si>
  <si>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</si>
  <si>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</si>
  <si>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</si>
  <si>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</si>
  <si>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</si>
  <si>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</si>
  <si>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</si>
  <si>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</si>
  <si>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</si>
  <si>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</si>
  <si>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</si>
  <si>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</si>
  <si>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</si>
  <si>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</si>
  <si>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</si>
  <si>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</si>
  <si>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</si>
  <si>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</si>
  <si>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</si>
  <si>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</si>
  <si>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</si>
  <si>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</si>
  <si>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</si>
  <si>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</si>
  <si>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</si>
  <si>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</si>
  <si>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</si>
  <si>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</si>
  <si>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</si>
  <si>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</si>
  <si>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</si>
  <si>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</si>
  <si>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</si>
  <si>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</si>
  <si>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</si>
  <si>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</si>
  <si>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</si>
  <si>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</si>
  <si>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</si>
  <si>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</si>
  <si>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</si>
  <si>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</si>
  <si>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</si>
  <si>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</si>
  <si>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</si>
  <si>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</si>
  <si>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</si>
  <si>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</si>
  <si>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</si>
  <si>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</si>
  <si>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</si>
  <si>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</si>
  <si>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</si>
  <si>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</si>
  <si>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</si>
  <si>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</si>
  <si>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</si>
  <si>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</si>
  <si>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</si>
  <si>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</si>
  <si>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</si>
  <si>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</si>
  <si>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</si>
  <si>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</si>
  <si>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</si>
  <si>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</si>
  <si>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</si>
  <si>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</si>
  <si>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</si>
  <si>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</si>
  <si>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</si>
  <si>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</si>
  <si>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</si>
  <si>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</si>
  <si>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</si>
  <si>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</si>
  <si>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</si>
  <si>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</si>
  <si>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</si>
  <si>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</si>
  <si>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</si>
  <si>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</si>
  <si>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</si>
  <si>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</si>
  <si>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</si>
  <si>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</si>
  <si>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</si>
  <si>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</si>
  <si>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</si>
  <si>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</si>
  <si>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</si>
  <si>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</si>
  <si>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</si>
  <si>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</si>
  <si>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</si>
  <si>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</si>
  <si>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</si>
  <si>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</si>
  <si>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</si>
  <si>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</si>
  <si>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</si>
  <si>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</si>
  <si>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</si>
  <si>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</si>
  <si>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</si>
  <si>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</si>
  <si>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</si>
  <si>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</si>
  <si>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</si>
  <si>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</si>
  <si>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</si>
  <si>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</si>
  <si>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</si>
  <si>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</si>
  <si>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</si>
  <si>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</si>
  <si>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</si>
  <si>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</si>
  <si>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</si>
  <si>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</si>
  <si>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</si>
  <si>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</si>
  <si>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</si>
  <si>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</si>
  <si>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</si>
  <si>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</si>
  <si>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</si>
  <si>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</si>
  <si>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</si>
  <si>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</si>
  <si>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</si>
  <si>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</si>
  <si>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</si>
  <si>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</si>
  <si>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</si>
  <si>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</si>
  <si>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</si>
  <si>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</si>
  <si>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</si>
  <si>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</si>
  <si>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</si>
  <si>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</si>
  <si>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</si>
  <si>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</si>
  <si>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</si>
  <si>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</si>
  <si>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</si>
  <si>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</si>
  <si>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</si>
  <si>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</si>
  <si>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</si>
  <si>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</si>
  <si>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</si>
  <si>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</si>
  <si>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</si>
  <si>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</si>
  <si>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</si>
  <si>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</si>
  <si>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</si>
  <si>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</si>
  <si>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</si>
  <si>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</si>
  <si>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</si>
  <si>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</si>
  <si>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</si>
  <si>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</si>
  <si>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</si>
  <si>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</si>
  <si>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</si>
  <si>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</si>
  <si>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</si>
  <si>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</si>
  <si>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</si>
  <si>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</si>
  <si>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</si>
  <si>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</si>
  <si>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</si>
  <si>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</si>
  <si>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</si>
  <si>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</si>
  <si>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</si>
  <si>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</si>
  <si>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</si>
  <si>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</si>
  <si>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</si>
  <si>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</si>
  <si>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</si>
  <si>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</si>
  <si>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</si>
  <si>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</si>
  <si>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</si>
  <si>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</si>
  <si>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</si>
  <si>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</si>
  <si>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</si>
  <si>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</si>
  <si>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</si>
  <si>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</si>
  <si>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</si>
  <si>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</si>
  <si>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</si>
  <si>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</si>
  <si>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</si>
  <si>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</si>
  <si>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</si>
  <si>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</si>
  <si>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</si>
  <si>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</si>
  <si>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</si>
  <si>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</si>
  <si>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</si>
  <si>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</si>
  <si>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</si>
  <si>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</si>
  <si>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</si>
  <si>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</si>
  <si>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</si>
  <si>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</si>
  <si>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</si>
  <si>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</si>
  <si>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</si>
  <si>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</si>
  <si>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</si>
  <si>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</si>
  <si>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</si>
  <si>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</si>
  <si>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</si>
  <si>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</si>
  <si>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</si>
  <si>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</si>
  <si>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</si>
  <si>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</si>
  <si>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</si>
  <si>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</si>
  <si>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</si>
  <si>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</si>
  <si>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</si>
  <si>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</si>
  <si>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</si>
  <si>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</si>
  <si>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</si>
  <si>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</si>
  <si>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</si>
  <si>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</si>
  <si>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</si>
  <si>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</si>
  <si>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</si>
  <si>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</si>
  <si>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</si>
  <si>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</si>
  <si>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</si>
  <si>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</si>
  <si>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</si>
  <si>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</si>
  <si>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</si>
  <si>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</si>
  <si>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</si>
  <si>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</si>
  <si>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</si>
  <si>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</si>
  <si>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</si>
  <si>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</si>
  <si>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</si>
  <si>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</si>
  <si>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</si>
  <si>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</si>
  <si>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</si>
  <si>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</si>
  <si>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</si>
  <si>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</si>
  <si>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</si>
  <si>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</si>
  <si>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</si>
  <si>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</si>
  <si>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</si>
  <si>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</si>
  <si>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</si>
  <si>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</si>
  <si>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</si>
  <si>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</si>
  <si>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</si>
  <si>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</si>
  <si>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</si>
  <si>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</si>
  <si>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</si>
  <si>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</si>
  <si>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</si>
  <si>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</si>
  <si>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</si>
  <si>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</si>
  <si>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</si>
  <si>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</si>
  <si>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</si>
  <si>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</si>
  <si>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</si>
  <si>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</si>
  <si>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</si>
  <si>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</si>
  <si>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</si>
  <si>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</si>
  <si>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</si>
  <si>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</si>
  <si>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</si>
  <si>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</si>
  <si>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</si>
  <si>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</si>
  <si>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</si>
  <si>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</si>
  <si>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</si>
  <si>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</si>
  <si>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</si>
  <si>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</si>
  <si>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</si>
  <si>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</si>
  <si>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</si>
  <si>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</si>
  <si>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</si>
  <si>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</si>
  <si>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</si>
  <si>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</si>
  <si>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</si>
  <si>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</si>
  <si>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</si>
  <si>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</si>
  <si>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</si>
  <si>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</si>
  <si>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</si>
  <si>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</si>
  <si>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</si>
  <si>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</si>
  <si>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</si>
  <si>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</si>
  <si>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</si>
  <si>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</si>
  <si>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</si>
  <si>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</si>
  <si>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</si>
  <si>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</si>
  <si>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</si>
  <si>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</si>
  <si>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</si>
  <si>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</si>
  <si>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</si>
  <si>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</si>
  <si>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</si>
  <si>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</si>
  <si>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</si>
  <si>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</si>
  <si>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</si>
  <si>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</si>
  <si>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</si>
  <si>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</si>
  <si>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</si>
  <si>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</si>
  <si>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</si>
  <si>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</si>
  <si>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</si>
  <si>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</si>
  <si>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</si>
  <si>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</si>
  <si>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</si>
  <si>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</si>
  <si>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</si>
  <si>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</si>
  <si>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</si>
  <si>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</si>
  <si>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</si>
  <si>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</si>
  <si>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</si>
  <si>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</si>
  <si>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</si>
  <si>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</si>
  <si>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</si>
  <si>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</si>
  <si>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</si>
  <si>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</si>
  <si>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</si>
  <si>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</si>
  <si>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</si>
  <si>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</si>
  <si>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</si>
  <si>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</si>
  <si>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</si>
  <si>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</si>
  <si>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</si>
  <si>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</si>
  <si>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</si>
  <si>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</si>
  <si>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</si>
  <si>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</si>
  <si>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</si>
  <si>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</si>
  <si>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</si>
  <si>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</si>
  <si>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</si>
  <si>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</si>
  <si>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</si>
  <si>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</si>
  <si>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</si>
  <si>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</si>
  <si>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</si>
  <si>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</si>
  <si>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</si>
  <si>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</si>
  <si>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</si>
  <si>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</si>
  <si>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</si>
  <si>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</si>
  <si>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</si>
  <si>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</si>
  <si>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</si>
  <si>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</si>
  <si>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</si>
  <si>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</si>
  <si>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</si>
  <si>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</si>
  <si>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</si>
  <si>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</si>
  <si>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</si>
  <si>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</si>
  <si>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</si>
  <si>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</si>
  <si>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</si>
  <si>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</si>
  <si>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</si>
  <si>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</si>
  <si>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</si>
  <si>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</si>
  <si>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</si>
  <si>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</si>
  <si>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</si>
  <si>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</si>
  <si>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</si>
  <si>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</si>
  <si>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</si>
  <si>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</si>
  <si>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</si>
  <si>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</si>
  <si>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</si>
  <si>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</si>
  <si>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</si>
  <si>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</si>
  <si>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</si>
  <si>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</si>
  <si>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</si>
  <si>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</si>
  <si>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</si>
  <si>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</si>
  <si>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</si>
  <si>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</si>
  <si>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</si>
  <si>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</si>
  <si>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</si>
  <si>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</si>
  <si>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</si>
  <si>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</si>
  <si>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</si>
  <si>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</si>
  <si>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</si>
  <si>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</si>
  <si>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</si>
  <si>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</si>
  <si>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</si>
  <si>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</si>
  <si>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</si>
  <si>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</si>
  <si>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</si>
  <si>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</si>
  <si>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</si>
  <si>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</si>
  <si>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</si>
  <si>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</si>
  <si>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</si>
  <si>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</si>
  <si>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</si>
  <si>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</si>
  <si>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</si>
  <si>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</si>
  <si>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</si>
  <si>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</si>
  <si>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</si>
  <si>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</si>
  <si>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</si>
  <si>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</si>
  <si>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</si>
  <si>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</si>
  <si>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</si>
  <si>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</si>
  <si>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</si>
  <si>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</si>
  <si>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</si>
  <si>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</si>
  <si>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</si>
  <si>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</si>
  <si>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</si>
  <si>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</si>
  <si>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</si>
  <si>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</si>
  <si>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</si>
  <si>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</si>
  <si>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</si>
  <si>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</si>
  <si>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</si>
  <si>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</si>
  <si>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</si>
  <si>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</si>
  <si>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</si>
  <si>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</si>
  <si>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</si>
  <si>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</si>
  <si>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</si>
  <si>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</si>
  <si>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</si>
  <si>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</si>
  <si>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</si>
  <si>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</si>
  <si>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</si>
  <si>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</si>
  <si>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</si>
  <si>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</si>
  <si>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</si>
  <si>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</si>
  <si>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</si>
  <si>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</si>
  <si>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</si>
  <si>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</si>
  <si>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</si>
  <si>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</si>
  <si>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</si>
  <si>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</si>
  <si>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</si>
  <si>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</si>
  <si>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</si>
  <si>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</si>
  <si>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</si>
  <si>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</si>
  <si>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</si>
  <si>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</si>
  <si>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</si>
  <si>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</si>
  <si>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</si>
  <si>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</si>
  <si>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</si>
  <si>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</si>
  <si>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</si>
  <si>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</si>
  <si>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</si>
  <si>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</si>
  <si>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</si>
  <si>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</si>
  <si>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</si>
  <si>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</si>
  <si>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</si>
  <si>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</si>
  <si>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</si>
  <si>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</si>
  <si>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</si>
  <si>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</si>
  <si>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</si>
  <si>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</si>
  <si>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</si>
  <si>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</si>
  <si>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</si>
  <si>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</si>
  <si>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</si>
  <si>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</si>
  <si>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</si>
  <si>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</si>
  <si>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</si>
  <si>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</si>
  <si>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</si>
  <si>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</si>
  <si>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</si>
  <si>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</si>
  <si>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</si>
  <si>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</si>
  <si>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</si>
  <si>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</si>
  <si>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</si>
  <si>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</si>
  <si>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</si>
  <si>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</si>
  <si>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</si>
  <si>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</si>
  <si>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</si>
  <si>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</si>
  <si>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</si>
  <si>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</si>
  <si>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</si>
  <si>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</si>
  <si>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</si>
  <si>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</si>
  <si>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</si>
  <si>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</si>
  <si>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</si>
  <si>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</si>
  <si>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</si>
  <si>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</si>
  <si>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</si>
  <si>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</si>
  <si>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</si>
  <si>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</si>
  <si>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</si>
  <si>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</si>
  <si>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</si>
  <si>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</si>
  <si>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</si>
  <si>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</si>
  <si>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</si>
  <si>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</si>
  <si>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</si>
  <si>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</si>
  <si>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</si>
  <si>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</si>
  <si>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</si>
  <si>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</si>
  <si>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</si>
  <si>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</si>
  <si>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</si>
  <si>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</si>
  <si>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</si>
  <si>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</si>
  <si>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</si>
  <si>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</si>
  <si>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</si>
  <si>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</si>
  <si>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</si>
  <si>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</si>
  <si>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</si>
  <si>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</si>
  <si>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</si>
  <si>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</si>
  <si>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</si>
  <si>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</si>
  <si>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</si>
  <si>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</si>
  <si>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</si>
  <si>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</si>
  <si>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</si>
  <si>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</si>
  <si>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</si>
  <si>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</si>
  <si>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</si>
  <si>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</si>
  <si>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</si>
  <si>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</si>
  <si>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</si>
  <si>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</si>
  <si>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</si>
  <si>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</si>
  <si>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</si>
  <si>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</si>
  <si>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</si>
  <si>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</si>
  <si>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</si>
  <si>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</si>
  <si>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</si>
  <si>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</si>
  <si>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</si>
  <si>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</si>
  <si>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</si>
  <si>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</si>
  <si>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</si>
  <si>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</si>
  <si>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</si>
  <si>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</si>
  <si>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</si>
  <si>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</si>
  <si>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</si>
  <si>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</si>
  <si>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</si>
  <si>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</si>
  <si>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</si>
  <si>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</si>
  <si>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</si>
  <si>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</si>
  <si>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</si>
  <si>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</si>
  <si>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</si>
  <si>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</si>
  <si>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</si>
  <si>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</si>
  <si>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</si>
  <si>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</si>
  <si>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</si>
  <si>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</si>
  <si>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</si>
  <si>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</si>
  <si>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</si>
  <si>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</si>
  <si>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</si>
  <si>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</si>
  <si>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</si>
  <si>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</si>
  <si>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</si>
  <si>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</si>
  <si>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</si>
  <si>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</si>
  <si>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</si>
  <si>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</si>
  <si>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</si>
  <si>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</si>
  <si>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</si>
  <si>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</si>
  <si>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</si>
  <si>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</si>
  <si>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</si>
  <si>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</si>
  <si>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</si>
  <si>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</si>
  <si>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</si>
  <si>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</si>
  <si>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</si>
  <si>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</si>
  <si>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</si>
  <si>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</si>
  <si>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</si>
  <si>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</si>
  <si>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</si>
  <si>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</si>
  <si>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</si>
  <si>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</si>
  <si>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</si>
  <si>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</si>
  <si>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</si>
  <si>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</si>
  <si>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</si>
  <si>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</si>
  <si>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</si>
  <si>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</si>
  <si>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</si>
  <si>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</si>
  <si>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</si>
  <si>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</si>
  <si>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</si>
  <si>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</si>
  <si>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</si>
  <si>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</si>
  <si>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</si>
  <si>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</si>
  <si>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</si>
  <si>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</si>
  <si>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</si>
  <si>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</si>
  <si>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</si>
  <si>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</si>
  <si>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</si>
  <si>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</si>
  <si>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</si>
  <si>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</si>
  <si>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</si>
  <si>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</si>
  <si>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</si>
  <si>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</si>
  <si>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</si>
  <si>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</si>
  <si>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</si>
  <si>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</si>
  <si>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</si>
  <si>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</si>
  <si>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</si>
  <si>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</si>
  <si>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</si>
  <si>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</si>
  <si>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</si>
  <si>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</si>
  <si>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</si>
  <si>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</si>
  <si>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</si>
  <si>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</si>
  <si>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</si>
  <si>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</si>
  <si>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</si>
  <si>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</si>
  <si>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</si>
  <si>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</si>
  <si>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</si>
  <si>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</si>
  <si>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</si>
  <si>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</si>
  <si>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</si>
  <si>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</si>
  <si>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</si>
  <si>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</si>
  <si>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</si>
  <si>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</si>
  <si>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</si>
  <si>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</si>
  <si>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</si>
  <si>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</si>
  <si>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</si>
  <si>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</si>
  <si>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</si>
  <si>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</si>
  <si>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</si>
  <si>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</si>
  <si>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</si>
  <si>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</si>
  <si>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</si>
  <si>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</si>
  <si>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</si>
  <si>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</si>
  <si>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</si>
  <si>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</si>
  <si>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</si>
  <si>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</si>
  <si>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</si>
  <si>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</si>
  <si>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</si>
  <si>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</si>
  <si>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</si>
  <si>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</si>
  <si>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</si>
  <si>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</si>
  <si>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</si>
  <si>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</si>
  <si>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</si>
  <si>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</si>
  <si>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</si>
  <si>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</si>
  <si>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</si>
  <si>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</si>
  <si>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</si>
  <si>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</si>
  <si>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</si>
  <si>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</si>
  <si>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</si>
  <si>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</si>
  <si>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</si>
  <si>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</si>
  <si>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</si>
  <si>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</si>
  <si>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</si>
  <si>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</si>
  <si>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</si>
  <si>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</si>
  <si>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</si>
  <si>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</si>
  <si>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</si>
  <si>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</si>
  <si>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</si>
  <si>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</si>
  <si>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</si>
  <si>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</si>
  <si>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</si>
  <si>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</si>
  <si>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</si>
  <si>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</si>
  <si>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</si>
  <si>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</si>
  <si>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</si>
  <si>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</si>
  <si>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</si>
  <si>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</si>
  <si>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</si>
  <si>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</si>
  <si>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</si>
  <si>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</si>
  <si>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</si>
  <si>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</si>
  <si>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</si>
  <si>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</si>
  <si>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</si>
  <si>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</si>
  <si>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</si>
  <si>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</si>
  <si>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</si>
  <si>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</si>
  <si>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</si>
  <si>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</si>
  <si>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</si>
  <si>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</si>
  <si>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</si>
  <si>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</si>
  <si>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</si>
  <si>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</si>
  <si>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</si>
  <si>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</si>
  <si>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</si>
  <si>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</si>
  <si>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</si>
  <si>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</si>
  <si>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</si>
  <si>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</si>
  <si>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</si>
  <si>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</si>
  <si>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</si>
  <si>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</si>
  <si>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</si>
  <si>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</si>
  <si>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</si>
  <si>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</si>
  <si>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</si>
  <si>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</si>
  <si>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</si>
  <si>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</si>
  <si>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</si>
  <si>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</si>
  <si>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</si>
  <si>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</si>
  <si>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</si>
  <si>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</si>
  <si>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</si>
  <si>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</si>
  <si>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</si>
  <si>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</si>
  <si>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</si>
  <si>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</si>
  <si>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</si>
  <si>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</si>
  <si>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</si>
  <si>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</si>
  <si>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</si>
  <si>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</si>
  <si>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</si>
  <si>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</si>
  <si>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</si>
  <si>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</si>
  <si>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</si>
  <si>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</si>
  <si>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</si>
  <si>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</si>
  <si>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</si>
  <si>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</si>
  <si>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</si>
  <si>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</si>
  <si>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</si>
  <si>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</si>
  <si>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</si>
  <si>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</si>
  <si>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</si>
  <si>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</si>
  <si>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</si>
  <si>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</si>
  <si>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</si>
  <si>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</si>
  <si>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</si>
  <si>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</si>
  <si>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</si>
  <si>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</si>
  <si>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</si>
  <si>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</si>
  <si>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</si>
  <si>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</si>
  <si>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</si>
  <si>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</si>
  <si>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</si>
  <si>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</si>
  <si>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</si>
  <si>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</si>
  <si>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</si>
  <si>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</si>
  <si>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</si>
  <si>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</si>
  <si>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</si>
  <si>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</si>
  <si>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</si>
  <si>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</si>
  <si>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</si>
  <si>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</si>
  <si>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</si>
  <si>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</si>
  <si>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</si>
  <si>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</si>
  <si>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</si>
  <si>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</si>
  <si>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</si>
  <si>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</si>
  <si>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</si>
  <si>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</si>
  <si>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</si>
  <si>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</si>
  <si>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</si>
  <si>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</si>
  <si>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</si>
  <si>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</si>
  <si>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</si>
  <si>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</si>
  <si>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</si>
  <si>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</si>
  <si>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</si>
  <si>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</si>
  <si>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</si>
  <si>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</si>
  <si>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</si>
  <si>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</si>
  <si>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</si>
  <si>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</si>
  <si>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</si>
  <si>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</si>
  <si>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</si>
  <si>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</si>
  <si>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</si>
  <si>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</si>
  <si>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</si>
  <si>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</si>
  <si>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</si>
  <si>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</si>
  <si>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</si>
  <si>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</si>
  <si>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</si>
  <si>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</si>
  <si>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</si>
  <si>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</si>
  <si>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</si>
  <si>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</si>
  <si>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</si>
  <si>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</si>
  <si>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</si>
  <si>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</si>
  <si>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</si>
  <si>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</si>
  <si>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</si>
  <si>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</si>
  <si>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</si>
  <si>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</si>
  <si>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</si>
  <si>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</si>
  <si>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</si>
  <si>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</si>
  <si>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</si>
  <si>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</si>
  <si>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</si>
  <si>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</si>
  <si>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</si>
  <si>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</si>
  <si>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</si>
  <si>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</si>
  <si>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</si>
  <si>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</si>
  <si>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</si>
  <si>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</si>
  <si>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</si>
  <si>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</si>
  <si>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</si>
  <si>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</si>
  <si>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</si>
  <si>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</si>
  <si>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</si>
  <si>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</si>
  <si>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</si>
  <si>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</si>
  <si>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</si>
  <si>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</si>
  <si>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</si>
  <si>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</si>
  <si>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</si>
  <si>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</si>
  <si>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</si>
  <si>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</si>
  <si>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</si>
  <si>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</si>
  <si>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</si>
  <si>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</si>
  <si>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</si>
  <si>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</si>
  <si>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</si>
  <si>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</si>
  <si>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</si>
  <si>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</si>
  <si>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</si>
  <si>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</si>
  <si>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</si>
  <si>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</si>
  <si>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</si>
  <si>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</si>
  <si>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</si>
  <si>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</si>
  <si>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</si>
  <si>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</si>
  <si>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</si>
  <si>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</si>
  <si>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</si>
  <si>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</si>
  <si>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</si>
  <si>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</si>
  <si>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</si>
  <si>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</si>
  <si>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</si>
  <si>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</si>
  <si>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</si>
  <si>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</si>
  <si>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</si>
  <si>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</si>
  <si>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</si>
  <si>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</si>
  <si>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</si>
  <si>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</si>
  <si>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</si>
  <si>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</si>
  <si>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</si>
  <si>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</si>
  <si>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</si>
  <si>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</si>
  <si>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</si>
  <si>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</si>
  <si>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</si>
  <si>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</si>
  <si>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</si>
  <si>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</si>
  <si>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</si>
  <si>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</si>
  <si>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</si>
  <si>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</si>
  <si>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</si>
  <si>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</si>
  <si>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</si>
  <si>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</si>
  <si>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</si>
  <si>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</si>
  <si>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</si>
  <si>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</si>
  <si>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</si>
  <si>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</si>
  <si>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</si>
  <si>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</si>
  <si>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</si>
  <si>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</si>
  <si>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</si>
  <si>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</si>
  <si>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</si>
  <si>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</si>
  <si>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</si>
  <si>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</si>
  <si>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</si>
  <si>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</si>
  <si>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</si>
  <si>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</si>
  <si>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</si>
  <si>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</si>
  <si>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</si>
  <si>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</si>
  <si>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</si>
  <si>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</si>
  <si>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</si>
  <si>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</si>
  <si>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</si>
  <si>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</si>
  <si>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</si>
  <si>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</si>
  <si>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</si>
  <si>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</si>
  <si>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</si>
  <si>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</si>
  <si>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</si>
  <si>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</si>
  <si>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</si>
  <si>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</si>
  <si>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</si>
  <si>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</si>
  <si>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</si>
  <si>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</si>
  <si>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</si>
  <si>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</si>
  <si>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</si>
  <si>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</si>
  <si>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</si>
  <si>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</si>
  <si>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</si>
  <si>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</si>
  <si>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</si>
  <si>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</si>
  <si>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</si>
  <si>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</si>
  <si>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</si>
  <si>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</si>
  <si>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</si>
  <si>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</si>
  <si>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</si>
  <si>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</si>
  <si>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</si>
  <si>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</si>
  <si>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</si>
  <si>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</si>
  <si>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</si>
  <si>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</si>
  <si>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</si>
  <si>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</si>
  <si>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</si>
  <si>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</si>
  <si>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</si>
  <si>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</si>
  <si>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</si>
  <si>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</si>
  <si>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</si>
  <si>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</si>
  <si>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</si>
  <si>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</si>
  <si>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</si>
  <si>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</si>
  <si>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</si>
  <si>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</si>
  <si>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</si>
  <si>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</si>
  <si>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</si>
  <si>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</si>
  <si>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</si>
  <si>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</si>
  <si>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</si>
  <si>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</si>
  <si>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</si>
  <si>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</si>
  <si>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</si>
  <si>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</si>
  <si>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</si>
  <si>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</si>
  <si>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</si>
  <si>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</si>
  <si>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</si>
  <si>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</si>
  <si>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</si>
  <si>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</si>
  <si>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</si>
  <si>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</si>
  <si>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</si>
  <si>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</si>
  <si>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</si>
  <si>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</si>
  <si>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</si>
  <si>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</si>
  <si>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</si>
  <si>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</si>
  <si>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</si>
  <si>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</si>
  <si>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</si>
  <si>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</si>
  <si>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</si>
  <si>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</si>
  <si>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</si>
  <si>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</si>
  <si>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</si>
  <si>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</si>
  <si>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</si>
  <si>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</si>
  <si>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</si>
  <si>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</si>
  <si>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</si>
  <si>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</si>
  <si>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</si>
  <si>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</si>
  <si>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</si>
  <si>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</si>
  <si>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</si>
  <si>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</si>
  <si>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</si>
  <si>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</si>
  <si>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</si>
  <si>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</si>
  <si>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</si>
  <si>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</si>
  <si>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</si>
  <si>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</si>
  <si>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</si>
  <si>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</si>
  <si>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</si>
  <si>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</si>
  <si>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</si>
  <si>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</si>
  <si>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</si>
  <si>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</si>
  <si>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</si>
  <si>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</si>
  <si>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</si>
  <si>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</si>
  <si>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</si>
  <si>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</si>
  <si>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</si>
  <si>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</si>
  <si>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</si>
  <si>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</si>
  <si>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</si>
  <si>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</si>
  <si>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</si>
  <si>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</si>
  <si>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</si>
  <si>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</si>
  <si>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</si>
  <si>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</si>
  <si>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</si>
  <si>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</si>
  <si>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</si>
  <si>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</si>
  <si>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</si>
  <si>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</si>
  <si>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</si>
  <si>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</si>
  <si>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</si>
  <si>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</si>
  <si>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</si>
  <si>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</si>
  <si>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</si>
  <si>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</si>
  <si>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</si>
  <si>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</si>
  <si>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</si>
  <si>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</si>
  <si>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</si>
  <si>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</si>
  <si>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</si>
  <si>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</si>
  <si>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</si>
  <si>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</si>
  <si>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</si>
  <si>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</si>
  <si>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</si>
  <si>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</si>
  <si>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</si>
  <si>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</si>
  <si>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</si>
  <si>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</si>
  <si>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</si>
  <si>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</si>
  <si>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</si>
  <si>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</si>
  <si>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</si>
  <si>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</si>
  <si>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</si>
  <si>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</si>
  <si>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</si>
  <si>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</si>
  <si>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</si>
  <si>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</si>
  <si>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</si>
  <si>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</si>
  <si>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</si>
  <si>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</si>
  <si>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</si>
  <si>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</si>
  <si>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</si>
  <si>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</si>
  <si>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</si>
  <si>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</si>
  <si>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</si>
  <si>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</si>
  <si>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</si>
  <si>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</si>
  <si>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</si>
  <si>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</si>
  <si>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</si>
  <si>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</si>
  <si>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</si>
  <si>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</si>
  <si>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</si>
  <si>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</si>
  <si>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</si>
  <si>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</si>
  <si>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</si>
  <si>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</si>
  <si>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</si>
  <si>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</si>
  <si>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</si>
  <si>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</si>
  <si>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</si>
  <si>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</si>
  <si>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</si>
  <si>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</si>
  <si>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</si>
  <si>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</si>
  <si>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</si>
  <si>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</si>
  <si>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</si>
  <si>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</si>
  <si>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</si>
  <si>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</si>
  <si>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</si>
  <si>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</si>
  <si>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</si>
  <si>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</si>
  <si>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</si>
  <si>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</si>
  <si>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</si>
  <si>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</si>
  <si>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</si>
  <si>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</si>
  <si>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</si>
  <si>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</si>
  <si>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</si>
  <si>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</si>
  <si>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</si>
  <si>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</si>
  <si>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</si>
  <si>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</si>
  <si>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</si>
  <si>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</si>
  <si>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</si>
  <si>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</si>
  <si>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</si>
  <si>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</si>
  <si>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</si>
  <si>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</si>
  <si>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</si>
  <si>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</si>
  <si>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</si>
  <si>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</si>
  <si>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</si>
  <si>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</si>
  <si>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</si>
  <si>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</si>
  <si>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</si>
  <si>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</si>
  <si>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</si>
  <si>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</si>
  <si>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</si>
  <si>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</si>
  <si>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</si>
  <si>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</si>
  <si>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</si>
  <si>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</si>
  <si>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</si>
  <si>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</si>
  <si>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</si>
  <si>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</si>
  <si>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</si>
  <si>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</si>
  <si>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</si>
  <si>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</si>
  <si>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</si>
  <si>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</si>
  <si>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</si>
  <si>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</si>
  <si>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</si>
  <si>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</si>
  <si>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</si>
  <si>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</si>
  <si>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</si>
  <si>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</si>
  <si>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</si>
  <si>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</si>
  <si>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</si>
  <si>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</si>
  <si>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</si>
  <si>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</si>
  <si>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</si>
  <si>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</si>
  <si>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</si>
  <si>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</si>
  <si>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</si>
  <si>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</si>
  <si>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</si>
  <si>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</si>
  <si>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</si>
  <si>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</si>
  <si>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</si>
  <si>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</si>
  <si>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</si>
  <si>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</si>
  <si>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</si>
  <si>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</si>
  <si>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</si>
  <si>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</si>
  <si>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</si>
  <si>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</si>
  <si>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</si>
  <si>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</si>
  <si>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</si>
  <si>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</si>
  <si>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</si>
  <si>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</si>
  <si>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</si>
  <si>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</si>
  <si>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</si>
  <si>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</si>
  <si>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</si>
  <si>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</si>
  <si>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</si>
  <si>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</si>
  <si>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</si>
  <si>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</si>
  <si>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</si>
  <si>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</si>
  <si>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</si>
  <si>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</si>
  <si>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</si>
  <si>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</si>
  <si>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</si>
  <si>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</si>
  <si>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</si>
  <si>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</si>
  <si>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</si>
  <si>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</si>
  <si>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</si>
  <si>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</si>
  <si>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</si>
  <si>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</si>
  <si>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</si>
  <si>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</si>
  <si>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</si>
  <si>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</si>
  <si>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</si>
  <si>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</si>
  <si>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</si>
  <si>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</si>
  <si>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</si>
  <si>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</si>
  <si>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</si>
  <si>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</si>
  <si>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</si>
  <si>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</si>
  <si>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</si>
  <si>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</si>
  <si>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</si>
  <si>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</si>
  <si>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</si>
  <si>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</si>
  <si>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</si>
  <si>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</si>
  <si>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</si>
  <si>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</si>
  <si>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</si>
  <si>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</si>
  <si>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</si>
  <si>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</si>
  <si>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</si>
  <si>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</si>
  <si>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</si>
  <si>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</si>
  <si>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</si>
  <si>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</si>
  <si>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</si>
  <si>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</si>
  <si>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</si>
  <si>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</si>
  <si>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</si>
  <si>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</si>
  <si>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</si>
  <si>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</si>
  <si>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</si>
  <si>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</si>
  <si>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</si>
  <si>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</si>
  <si>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</si>
  <si>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</si>
  <si>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</si>
  <si>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</si>
  <si>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</si>
  <si>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</si>
  <si>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</si>
  <si>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</si>
  <si>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</si>
  <si>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</si>
  <si>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</si>
  <si>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</si>
  <si>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</si>
  <si>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</si>
  <si>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</si>
  <si>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</si>
  <si>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</si>
  <si>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</si>
  <si>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</si>
  <si>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</si>
  <si>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</si>
  <si>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</si>
  <si>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</si>
  <si>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</si>
  <si>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</si>
  <si>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</si>
  <si>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</si>
  <si>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</si>
  <si>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</si>
  <si>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</si>
  <si>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</si>
  <si>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</si>
  <si>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</si>
  <si>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</si>
  <si>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</si>
  <si>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</si>
  <si>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</si>
  <si>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</si>
  <si>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</si>
  <si>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</si>
  <si>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</si>
  <si>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</si>
  <si>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</si>
  <si>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</si>
  <si>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</si>
  <si>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</si>
  <si>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</si>
  <si>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</si>
  <si>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</si>
  <si>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</si>
  <si>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</si>
  <si>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</si>
  <si>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</si>
  <si>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</si>
  <si>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</si>
  <si>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</si>
  <si>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</si>
  <si>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</si>
  <si>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</si>
  <si>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</si>
  <si>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</si>
  <si>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</si>
  <si>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</si>
  <si>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</si>
  <si>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</si>
  <si>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</si>
  <si>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</si>
  <si>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</si>
  <si>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</si>
  <si>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</si>
  <si>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</si>
  <si>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</si>
  <si>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</si>
  <si>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</si>
  <si>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</si>
  <si>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</si>
  <si>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</si>
  <si>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</si>
  <si>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</si>
  <si>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</si>
  <si>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</si>
  <si>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</si>
  <si>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</si>
  <si>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</si>
  <si>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</si>
  <si>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</si>
  <si>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</si>
  <si>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</si>
  <si>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</si>
  <si>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</si>
  <si>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</si>
  <si>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</si>
  <si>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</si>
  <si>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</si>
  <si>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</si>
  <si>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</si>
  <si>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</si>
  <si>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</si>
  <si>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</si>
  <si>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</si>
  <si>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</si>
  <si>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</si>
  <si>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</si>
  <si>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</si>
  <si>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</si>
  <si>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</si>
  <si>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</si>
  <si>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</si>
  <si>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</si>
  <si>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</si>
  <si>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</si>
  <si>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</si>
  <si>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</si>
  <si>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</si>
  <si>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</si>
  <si>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</si>
  <si>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</si>
  <si>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</si>
  <si>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</si>
  <si>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</si>
  <si>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</si>
  <si>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</si>
  <si>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</si>
  <si>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</si>
  <si>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</si>
  <si>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</si>
  <si>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</si>
  <si>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</si>
  <si>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</si>
  <si>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</si>
  <si>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</si>
  <si>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</si>
  <si>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</si>
  <si>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</si>
  <si>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</si>
  <si>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</si>
  <si>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</si>
  <si>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</si>
  <si>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</si>
  <si>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</si>
  <si>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</si>
  <si>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</si>
  <si>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</si>
  <si>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</si>
  <si>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</si>
  <si>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</si>
  <si>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</si>
  <si>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</si>
  <si>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</si>
  <si>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</si>
  <si>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</si>
  <si>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</si>
  <si>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</si>
  <si>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</si>
  <si>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</si>
  <si>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</si>
  <si>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</si>
  <si>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</si>
  <si>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</si>
  <si>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</si>
  <si>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</si>
  <si>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</si>
  <si>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</si>
  <si>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</si>
  <si>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</si>
  <si>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</si>
  <si>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</si>
  <si>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</si>
  <si>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</si>
  <si>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</si>
  <si>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</si>
  <si>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</si>
  <si>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</si>
  <si>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</si>
  <si>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</si>
  <si>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</si>
  <si>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</si>
  <si>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</si>
  <si>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</si>
  <si>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</si>
  <si>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</si>
  <si>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</si>
  <si>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</si>
  <si>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</si>
  <si>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</si>
  <si>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</si>
  <si>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</si>
  <si>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</si>
  <si>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</si>
  <si>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</si>
  <si>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</si>
  <si>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</si>
  <si>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</si>
  <si>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</si>
  <si>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</si>
  <si>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</si>
  <si>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</si>
  <si>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</si>
  <si>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</si>
  <si>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</si>
  <si>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</si>
  <si>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</si>
  <si>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</si>
  <si>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</si>
  <si>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</si>
  <si>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</si>
  <si>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</si>
  <si>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</si>
  <si>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</si>
  <si>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</si>
  <si>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</si>
  <si>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</si>
  <si>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</si>
  <si>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</si>
  <si>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</si>
  <si>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</si>
  <si>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</si>
  <si>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</si>
  <si>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</si>
  <si>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</si>
  <si>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</si>
  <si>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</si>
  <si>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</si>
  <si>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</si>
  <si>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</si>
  <si>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</si>
  <si>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</si>
  <si>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</si>
  <si>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</si>
  <si>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</si>
  <si>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</si>
  <si>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</si>
  <si>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</si>
  <si>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</si>
  <si>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</si>
  <si>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</si>
  <si>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</si>
  <si>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</si>
  <si>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</si>
  <si>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</si>
  <si>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</si>
  <si>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</si>
  <si>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</si>
  <si>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</si>
  <si>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</si>
  <si>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</si>
  <si>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</si>
  <si>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</si>
  <si>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</si>
  <si>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</si>
  <si>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</si>
  <si>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</si>
  <si>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</si>
  <si>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</si>
  <si>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</si>
  <si>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</si>
  <si>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</si>
  <si>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</si>
  <si>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</si>
  <si>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</si>
  <si>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</si>
  <si>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</si>
  <si>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</si>
  <si>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</si>
  <si>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</si>
  <si>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</si>
  <si>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</si>
  <si>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</si>
  <si>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</si>
  <si>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</si>
  <si>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</si>
  <si>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</si>
  <si>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</si>
  <si>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</si>
  <si>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</si>
  <si>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</si>
  <si>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</si>
  <si>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</si>
  <si>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</si>
  <si>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</si>
  <si>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</si>
  <si>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</si>
  <si>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</si>
  <si>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</si>
  <si>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</si>
  <si>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</si>
  <si>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</si>
  <si>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</si>
  <si>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</si>
  <si>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</si>
  <si>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</si>
  <si>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</si>
  <si>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</si>
  <si>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</si>
  <si>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</si>
  <si>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</si>
  <si>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</si>
  <si>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</si>
  <si>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</si>
  <si>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</si>
  <si>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</si>
  <si>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</si>
  <si>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</si>
  <si>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</si>
  <si>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</si>
  <si>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</si>
  <si>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</si>
  <si>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</si>
  <si>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</si>
  <si>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</si>
  <si>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</si>
  <si>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</si>
  <si>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</si>
  <si>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</si>
  <si>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</si>
  <si>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</si>
  <si>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</si>
  <si>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</si>
  <si>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</si>
  <si>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</si>
  <si>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</si>
  <si>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</si>
  <si>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</si>
  <si>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</si>
  <si>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</si>
  <si>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</si>
  <si>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</si>
  <si>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</si>
  <si>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</si>
  <si>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</si>
  <si>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</si>
  <si>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</si>
  <si>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</si>
  <si>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</si>
  <si>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</si>
  <si>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</si>
  <si>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</si>
  <si>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</si>
  <si>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</si>
  <si>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</si>
  <si>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</si>
  <si>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</si>
  <si>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</si>
  <si>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</si>
  <si>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</si>
  <si>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</si>
  <si>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</si>
  <si>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</si>
  <si>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</si>
  <si>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</si>
  <si>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</si>
  <si>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</si>
  <si>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</si>
  <si>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</si>
  <si>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</si>
  <si>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</si>
  <si>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</si>
  <si>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</si>
  <si>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</si>
  <si>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</si>
  <si>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</si>
  <si>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</si>
  <si>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</si>
  <si>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</si>
  <si>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</si>
  <si>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</si>
  <si>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</si>
  <si>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</si>
  <si>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</si>
  <si>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</si>
  <si>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</si>
  <si>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</si>
  <si>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</si>
  <si>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</si>
  <si>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</si>
  <si>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</si>
  <si>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</si>
  <si>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</si>
  <si>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</si>
  <si>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</si>
  <si>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</si>
  <si>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</si>
  <si>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</si>
  <si>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</si>
  <si>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</si>
  <si>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</si>
  <si>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</si>
  <si>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</si>
  <si>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</si>
  <si>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</si>
  <si>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</si>
  <si>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</si>
  <si>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</si>
  <si>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</si>
  <si>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</si>
  <si>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</si>
  <si>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</si>
  <si>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</si>
  <si>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</si>
  <si>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</si>
  <si>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</si>
  <si>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</si>
  <si>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</si>
  <si>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</si>
  <si>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</si>
  <si>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</si>
  <si>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</si>
  <si>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</si>
  <si>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</si>
  <si>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</si>
  <si>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</si>
  <si>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</si>
  <si>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</si>
  <si>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</si>
  <si>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</si>
  <si>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</si>
  <si>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</si>
  <si>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</si>
  <si>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</si>
  <si>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</si>
  <si>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</si>
  <si>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</si>
  <si>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</si>
  <si>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</si>
  <si>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</si>
  <si>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</si>
  <si>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</si>
  <si>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</si>
  <si>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</si>
  <si>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</si>
  <si>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</si>
  <si>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</si>
  <si>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</si>
  <si>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</si>
  <si>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</si>
  <si>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</si>
  <si>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</si>
  <si>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</si>
  <si>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</si>
  <si>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</si>
  <si>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</si>
  <si>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</si>
  <si>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</si>
  <si>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</si>
  <si>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</si>
  <si>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</si>
  <si>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</si>
  <si>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</si>
  <si>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</si>
  <si>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</si>
  <si>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</si>
  <si>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</si>
  <si>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</si>
  <si>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</si>
  <si>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</si>
  <si>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</si>
  <si>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</si>
  <si>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</si>
  <si>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</si>
  <si>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</si>
  <si>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</si>
  <si>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</si>
  <si>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</si>
  <si>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</si>
  <si>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</si>
  <si>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</si>
  <si>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</si>
  <si>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</si>
  <si>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</si>
  <si>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</si>
  <si>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</si>
  <si>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</si>
  <si>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</si>
  <si>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</si>
  <si>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</si>
  <si>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</si>
  <si>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</si>
  <si>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</si>
  <si>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</si>
  <si>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</si>
  <si>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</si>
  <si>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</si>
  <si>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</si>
  <si>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</si>
  <si>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</si>
  <si>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</si>
  <si>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</si>
  <si>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</si>
  <si>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</si>
  <si>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</si>
  <si>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</si>
  <si>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</si>
  <si>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</si>
  <si>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</si>
  <si>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</si>
  <si>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</si>
  <si>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</si>
  <si>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</si>
  <si>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</si>
  <si>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</si>
  <si>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</si>
  <si>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</si>
  <si>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</si>
  <si>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</si>
  <si>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</si>
  <si>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</si>
  <si>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</si>
  <si>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</si>
  <si>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</si>
  <si>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</si>
  <si>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</si>
  <si>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</si>
  <si>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</si>
  <si>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</si>
  <si>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</si>
  <si>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</si>
  <si>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</si>
  <si>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</si>
  <si>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</si>
  <si>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</si>
  <si>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</si>
  <si>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</si>
  <si>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</si>
  <si>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</si>
  <si>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</si>
  <si>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</si>
  <si>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</si>
  <si>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</si>
  <si>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</si>
  <si>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</si>
  <si>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</si>
  <si>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</si>
  <si>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</si>
  <si>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</si>
  <si>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</si>
  <si>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</si>
  <si>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</si>
  <si>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</si>
  <si>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</si>
  <si>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</si>
  <si>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</si>
  <si>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</si>
  <si>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</si>
  <si>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</si>
  <si>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</si>
  <si>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</si>
  <si>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</si>
  <si>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</si>
  <si>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</si>
  <si>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</si>
  <si>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</si>
  <si>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</si>
  <si>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</si>
  <si>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</si>
  <si>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</si>
  <si>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</si>
  <si>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</si>
  <si>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</si>
  <si>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</si>
  <si>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</si>
  <si>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</si>
  <si>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</si>
  <si>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</si>
  <si>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</si>
  <si>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</si>
  <si>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</si>
  <si>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</si>
  <si>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</si>
  <si>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</si>
  <si>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</si>
  <si>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</si>
  <si>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</si>
  <si>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</si>
  <si>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</si>
  <si>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</si>
  <si>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</si>
  <si>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</si>
  <si>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</si>
  <si>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</si>
  <si>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</si>
  <si>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</si>
  <si>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</si>
  <si>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</si>
  <si>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</si>
  <si>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</si>
  <si>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</si>
  <si>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</si>
  <si>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</si>
  <si>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</si>
  <si>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</si>
  <si>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</si>
  <si>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</si>
  <si>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</si>
  <si>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</si>
  <si>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</si>
  <si>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</si>
  <si>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</si>
  <si>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</si>
  <si>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</si>
  <si>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</si>
  <si>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</si>
  <si>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</si>
  <si>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</si>
  <si>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</si>
  <si>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</si>
  <si>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</si>
  <si>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</si>
  <si>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</si>
  <si>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</si>
  <si>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</si>
  <si>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</si>
  <si>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</si>
  <si>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</si>
  <si>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</si>
  <si>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</si>
  <si>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</si>
  <si>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</si>
  <si>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</si>
  <si>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</si>
  <si>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</si>
  <si>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</si>
  <si>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</si>
  <si>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</si>
  <si>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</si>
  <si>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</si>
  <si>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</si>
  <si>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</si>
  <si>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</si>
  <si>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</si>
  <si>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</si>
  <si>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</si>
  <si>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</si>
  <si>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</si>
  <si>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</si>
  <si>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</si>
  <si>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</si>
  <si>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</si>
  <si>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</si>
  <si>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</si>
  <si>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</si>
  <si>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</si>
  <si>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</si>
  <si>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</si>
  <si>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</si>
  <si>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</si>
  <si>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</si>
  <si>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</si>
  <si>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</si>
  <si>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</si>
  <si>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</si>
  <si>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</si>
  <si>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</si>
  <si>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</si>
  <si>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</si>
  <si>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</si>
  <si>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</si>
  <si>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</si>
  <si>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</si>
  <si>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</si>
  <si>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</si>
  <si>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</si>
  <si>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</si>
  <si>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</si>
  <si>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</si>
  <si>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</si>
  <si>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</si>
  <si>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</si>
  <si>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</si>
  <si>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</si>
  <si>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</si>
  <si>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</si>
  <si>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</si>
  <si>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</si>
  <si>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</si>
  <si>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</si>
  <si>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</si>
  <si>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</si>
  <si>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</si>
  <si>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</si>
  <si>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</si>
  <si>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</si>
  <si>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</si>
  <si>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</si>
  <si>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</si>
  <si>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</si>
  <si>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</si>
  <si>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</si>
  <si>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</si>
  <si>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</si>
  <si>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</si>
  <si>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</si>
  <si>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</si>
  <si>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</si>
  <si>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</si>
  <si>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</si>
  <si>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</si>
  <si>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</si>
  <si>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</si>
  <si>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</si>
  <si>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</si>
  <si>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</si>
  <si>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</si>
  <si>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</si>
  <si>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</si>
  <si>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</si>
  <si>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</si>
  <si>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</si>
  <si>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</si>
  <si>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</si>
  <si>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</si>
  <si>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</si>
  <si>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</si>
  <si>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</si>
  <si>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</si>
  <si>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</si>
  <si>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</si>
  <si>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</si>
  <si>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</si>
  <si>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</si>
  <si>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</si>
  <si>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</si>
  <si>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</si>
  <si>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</si>
  <si>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</si>
  <si>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</si>
  <si>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</si>
  <si>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</si>
  <si>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</si>
  <si>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</si>
  <si>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</si>
  <si>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</si>
  <si>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</si>
  <si>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</si>
  <si>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</si>
  <si>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</si>
  <si>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</si>
  <si>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</si>
  <si>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</si>
  <si>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</si>
  <si>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</si>
  <si>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</si>
  <si>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</si>
  <si>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</si>
  <si>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</si>
  <si>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</si>
  <si>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</si>
  <si>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</si>
  <si>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</si>
  <si>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</si>
  <si>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</si>
  <si>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</si>
  <si>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</si>
  <si>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</si>
  <si>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</si>
  <si>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</si>
  <si>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</si>
  <si>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</si>
  <si>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</si>
  <si>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</si>
  <si>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</si>
  <si>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</si>
  <si>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</si>
  <si>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</si>
  <si>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</si>
  <si>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</si>
  <si>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</si>
  <si>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</si>
  <si>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</si>
  <si>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</si>
  <si>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</si>
  <si>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</si>
  <si>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</si>
  <si>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</si>
  <si>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</si>
  <si>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</si>
  <si>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</si>
  <si>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</si>
  <si>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</si>
  <si>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</si>
  <si>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</si>
  <si>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</si>
  <si>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</si>
  <si>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</si>
  <si>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</si>
  <si>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</si>
  <si>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</si>
  <si>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</si>
  <si>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</si>
  <si>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</si>
  <si>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</si>
  <si>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</si>
  <si>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</si>
  <si>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</si>
  <si>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</si>
  <si>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</si>
  <si>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</si>
  <si>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</si>
  <si>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</si>
  <si>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</si>
  <si>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</si>
  <si>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</si>
  <si>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</si>
  <si>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</si>
  <si>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</si>
  <si>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</si>
  <si>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</si>
  <si>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</si>
  <si>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</si>
  <si>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</si>
  <si>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</si>
  <si>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</si>
  <si>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</si>
  <si>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</si>
  <si>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</si>
  <si>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</si>
  <si>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</si>
  <si>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</si>
  <si>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</si>
  <si>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</si>
  <si>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</si>
  <si>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</si>
  <si>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</si>
  <si>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</si>
  <si>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</si>
  <si>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</si>
  <si>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</si>
  <si>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</si>
  <si>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</si>
  <si>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</si>
  <si>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</si>
  <si>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</si>
  <si>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</si>
  <si>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</si>
  <si>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</si>
  <si>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</si>
  <si>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</si>
  <si>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</si>
  <si>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</si>
  <si>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</si>
  <si>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</si>
  <si>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</si>
  <si>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</si>
  <si>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</si>
  <si>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</si>
  <si>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</si>
  <si>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</si>
  <si>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</si>
  <si>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</si>
  <si>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</si>
  <si>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</si>
  <si>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</si>
  <si>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</si>
  <si>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</si>
  <si>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</si>
  <si>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</si>
  <si>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</si>
  <si>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</si>
  <si>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</si>
  <si>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</si>
  <si>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</si>
  <si>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</si>
  <si>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</si>
  <si>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</si>
  <si>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</si>
  <si>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</si>
  <si>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</si>
  <si>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</si>
  <si>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</si>
  <si>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</si>
  <si>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</si>
  <si>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</si>
  <si>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</si>
  <si>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</si>
  <si>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</si>
  <si>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</si>
  <si>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</si>
  <si>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</si>
  <si>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</si>
  <si>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</si>
  <si>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</si>
  <si>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</si>
  <si>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</si>
  <si>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</si>
  <si>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</si>
  <si>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</si>
  <si>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</si>
  <si>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</si>
  <si>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</si>
  <si>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</si>
  <si>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</si>
  <si>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</si>
  <si>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</si>
  <si>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</si>
  <si>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</si>
  <si>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</si>
  <si>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</si>
  <si>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</si>
  <si>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</si>
  <si>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</si>
  <si>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</si>
  <si>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</si>
  <si>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</si>
  <si>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</si>
  <si>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</si>
  <si>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</si>
  <si>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</si>
  <si>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</si>
  <si>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</si>
  <si>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</si>
  <si>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</si>
  <si>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</si>
  <si>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</si>
  <si>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</si>
  <si>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</si>
  <si>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</si>
  <si>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</si>
  <si>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</si>
  <si>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</si>
  <si>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</si>
  <si>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</si>
  <si>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</si>
  <si>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</si>
  <si>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</si>
  <si>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</si>
  <si>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</si>
  <si>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</si>
  <si>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</si>
  <si>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</si>
  <si>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</si>
  <si>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</si>
  <si>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</si>
  <si>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</si>
  <si>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</si>
  <si>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</si>
  <si>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</si>
  <si>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</si>
  <si>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</si>
  <si>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</si>
  <si>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</si>
  <si>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</si>
  <si>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</si>
  <si>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</si>
  <si>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</si>
  <si>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</si>
  <si>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</si>
  <si>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</si>
  <si>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</si>
  <si>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</si>
  <si>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</si>
  <si>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</si>
  <si>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</si>
  <si>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</si>
  <si>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</si>
  <si>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</si>
  <si>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</si>
  <si>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</si>
  <si>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</si>
  <si>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</si>
  <si>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</si>
  <si>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</si>
  <si>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</si>
  <si>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</si>
  <si>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</si>
  <si>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</si>
  <si>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</si>
  <si>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</si>
  <si>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</si>
  <si>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</si>
  <si>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</si>
  <si>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</si>
  <si>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</si>
  <si>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</si>
  <si>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</si>
  <si>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</si>
  <si>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</si>
  <si>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</si>
  <si>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</si>
  <si>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</si>
  <si>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</si>
  <si>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</si>
  <si>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</si>
  <si>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</si>
  <si>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</si>
  <si>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</si>
  <si>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</si>
  <si>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</si>
  <si>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</si>
  <si>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</si>
  <si>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</si>
  <si>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</si>
  <si>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</si>
  <si>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</si>
  <si>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</si>
  <si>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</si>
  <si>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</si>
  <si>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</si>
  <si>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</si>
  <si>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</si>
  <si>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</si>
  <si>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</si>
  <si>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</si>
  <si>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</si>
  <si>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</si>
  <si>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</si>
  <si>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</si>
  <si>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</si>
  <si>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</si>
  <si>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</si>
  <si>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</si>
  <si>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</si>
  <si>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</si>
  <si>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</si>
  <si>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</si>
  <si>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</si>
  <si>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</si>
  <si>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</si>
  <si>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</si>
  <si>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</si>
  <si>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</si>
  <si>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</si>
  <si>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</si>
  <si>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</si>
  <si>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</si>
  <si>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</si>
  <si>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</si>
  <si>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</si>
  <si>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</si>
  <si>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</si>
  <si>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</si>
  <si>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</si>
  <si>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</si>
  <si>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</si>
  <si>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</si>
  <si>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</si>
  <si>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</si>
  <si>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</si>
  <si>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</si>
  <si>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</si>
  <si>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</si>
  <si>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</si>
  <si>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</si>
  <si>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</si>
  <si>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</si>
  <si>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</si>
  <si>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</si>
  <si>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</si>
  <si>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</si>
  <si>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</si>
  <si>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</si>
  <si>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</si>
  <si>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</si>
  <si>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</si>
  <si>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</si>
  <si>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</si>
  <si>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</si>
  <si>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</si>
  <si>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</si>
  <si>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</si>
  <si>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</si>
  <si>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</si>
  <si>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</si>
  <si>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</si>
  <si>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</si>
  <si>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</si>
  <si>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</si>
  <si>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</si>
  <si>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</si>
  <si>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</si>
  <si>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</si>
  <si>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</si>
  <si>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</si>
  <si>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</si>
  <si>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</si>
  <si>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</si>
  <si>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</si>
  <si>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</si>
  <si>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</si>
  <si>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</si>
  <si>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</si>
  <si>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</si>
  <si>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</si>
  <si>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</si>
  <si>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</si>
  <si>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</si>
  <si>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</si>
  <si>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</si>
  <si>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</si>
  <si>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</si>
  <si>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</si>
  <si>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</si>
  <si>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</si>
  <si>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</si>
  <si>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</si>
  <si>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</si>
  <si>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</si>
  <si>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</si>
  <si>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</si>
  <si>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</si>
  <si>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</si>
  <si>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</si>
  <si>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</si>
  <si>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</si>
  <si>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</si>
  <si>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</si>
  <si>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</si>
  <si>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</si>
  <si>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</si>
  <si>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</si>
  <si>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</si>
  <si>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</si>
  <si>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</si>
  <si>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</si>
  <si>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</si>
  <si>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</si>
  <si>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</si>
  <si>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</si>
  <si>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</si>
  <si>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</si>
  <si>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</si>
  <si>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</si>
  <si>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</si>
  <si>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</si>
  <si>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</si>
  <si>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</si>
  <si>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</si>
  <si>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</si>
  <si>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</si>
  <si>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</si>
  <si>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</si>
  <si>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</si>
  <si>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</si>
  <si>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</si>
  <si>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</si>
  <si>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</si>
  <si>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</si>
  <si>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</si>
  <si>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</si>
  <si>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</si>
  <si>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</si>
  <si>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</si>
  <si>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</si>
  <si>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</si>
  <si>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</si>
  <si>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</si>
  <si>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</si>
  <si>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</si>
  <si>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</si>
  <si>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</si>
  <si>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</si>
  <si>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</si>
  <si>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</si>
  <si>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</si>
  <si>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</si>
  <si>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</si>
  <si>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</si>
  <si>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</si>
  <si>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</si>
  <si>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</si>
  <si>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</si>
  <si>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</si>
  <si>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</si>
  <si>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</si>
  <si>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</si>
  <si>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</si>
  <si>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</si>
  <si>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</si>
  <si>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</si>
  <si>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</si>
  <si>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</si>
  <si>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</si>
  <si>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</si>
  <si>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</si>
  <si>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</si>
  <si>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</si>
  <si>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</si>
  <si>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</si>
  <si>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</si>
  <si>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</si>
  <si>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</si>
  <si>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</si>
  <si>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</si>
  <si>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</si>
  <si>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</si>
  <si>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</si>
  <si>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</si>
  <si>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</si>
  <si>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</si>
  <si>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</si>
  <si>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</si>
  <si>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</si>
  <si>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</si>
  <si>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</si>
  <si>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</si>
  <si>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</si>
  <si>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</si>
  <si>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</si>
  <si>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</si>
  <si>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</si>
  <si>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</si>
  <si>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</si>
  <si>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</si>
  <si>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</si>
  <si>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</si>
  <si>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</si>
  <si>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</si>
  <si>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</si>
  <si>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</si>
  <si>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</si>
  <si>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</si>
  <si>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</si>
  <si>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</si>
  <si>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</si>
  <si>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</si>
  <si>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</si>
  <si>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</si>
  <si>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</si>
  <si>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</si>
  <si>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</si>
  <si>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</si>
  <si>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</si>
  <si>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</si>
  <si>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</si>
  <si>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</si>
  <si>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</si>
  <si>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</si>
  <si>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</si>
  <si>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</si>
  <si>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</si>
  <si>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</si>
  <si>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</si>
  <si>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</si>
  <si>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</si>
  <si>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</si>
  <si>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</si>
  <si>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</si>
  <si>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</si>
  <si>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</si>
  <si>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</si>
  <si>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</si>
  <si>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</si>
  <si>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</si>
  <si>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</si>
  <si>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</si>
  <si>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</si>
  <si>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</si>
  <si>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</si>
  <si>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</si>
  <si>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</si>
  <si>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</si>
  <si>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</si>
  <si>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</si>
  <si>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</si>
  <si>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</si>
  <si>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</si>
  <si>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</si>
  <si>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</si>
  <si>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</si>
  <si>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</si>
  <si>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</si>
  <si>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</si>
  <si>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</si>
  <si>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</si>
  <si>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</si>
  <si>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</si>
  <si>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</si>
  <si>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</si>
  <si>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</si>
  <si>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</si>
  <si>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</si>
  <si>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</si>
  <si>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</si>
  <si>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</si>
  <si>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</si>
  <si>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</si>
  <si>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</si>
  <si>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</si>
  <si>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</si>
  <si>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</si>
  <si>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</si>
  <si>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</si>
  <si>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</si>
  <si>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</si>
  <si>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</si>
  <si>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</si>
  <si>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</si>
  <si>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</si>
  <si>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</si>
  <si>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</si>
  <si>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</si>
  <si>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</si>
  <si>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</si>
  <si>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</si>
  <si>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</si>
  <si>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</si>
  <si>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</si>
  <si>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</si>
  <si>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</si>
  <si>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</si>
  <si>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</si>
  <si>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</si>
  <si>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</si>
  <si>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</si>
  <si>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</si>
  <si>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</si>
  <si>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</si>
  <si>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</si>
  <si>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</si>
  <si>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</si>
  <si>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</si>
  <si>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</si>
  <si>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</si>
  <si>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</si>
  <si>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</si>
  <si>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</si>
  <si>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</si>
  <si>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</si>
  <si>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</si>
  <si>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</si>
  <si>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</si>
  <si>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</si>
  <si>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</si>
  <si>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</si>
  <si>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</si>
  <si>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</si>
  <si>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</si>
  <si>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</si>
  <si>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</si>
  <si>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</si>
  <si>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</si>
  <si>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</si>
  <si>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</si>
  <si>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</si>
  <si>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</si>
  <si>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</si>
  <si>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</si>
  <si>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</si>
  <si>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</si>
  <si>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</si>
  <si>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</si>
  <si>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</si>
  <si>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</si>
  <si>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</si>
  <si>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</si>
  <si>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</si>
  <si>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</si>
  <si>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</si>
  <si>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</si>
  <si>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</si>
  <si>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</si>
  <si>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</si>
  <si>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</si>
  <si>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</si>
  <si>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</si>
  <si>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</si>
  <si>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</si>
  <si>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</si>
  <si>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</si>
  <si>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</si>
  <si>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</si>
  <si>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</si>
  <si>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</si>
  <si>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</si>
  <si>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</si>
  <si>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</si>
  <si>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</si>
  <si>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</si>
  <si>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</si>
  <si>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</si>
  <si>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</si>
  <si>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</si>
  <si>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</si>
  <si>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</si>
  <si>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</si>
  <si>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</si>
  <si>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</si>
  <si>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</si>
  <si>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</si>
  <si>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</si>
  <si>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</si>
  <si>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</si>
  <si>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</si>
  <si>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</si>
  <si>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</si>
  <si>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</si>
  <si>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</si>
  <si>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</si>
  <si>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</si>
  <si>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</si>
  <si>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</si>
  <si>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</si>
  <si>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</si>
  <si>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</si>
  <si>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</si>
  <si>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</si>
  <si>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</si>
  <si>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</si>
  <si>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</si>
  <si>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</si>
  <si>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</si>
  <si>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</si>
  <si>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</si>
  <si>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</si>
  <si>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</si>
  <si>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</si>
  <si>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</si>
  <si>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</si>
  <si>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</si>
  <si>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</si>
  <si>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</si>
  <si>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</si>
  <si>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</si>
  <si>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</si>
  <si>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</si>
  <si>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</si>
  <si>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</si>
  <si>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</si>
  <si>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</si>
  <si>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</si>
  <si>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</si>
  <si>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</si>
  <si>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</si>
  <si>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</si>
  <si>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</si>
  <si>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</si>
  <si>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</si>
  <si>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</si>
  <si>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</si>
  <si>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</si>
  <si>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</si>
  <si>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</si>
  <si>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</si>
  <si>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</si>
  <si>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</si>
  <si>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</si>
  <si>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</si>
  <si>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</si>
  <si>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</si>
  <si>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</si>
  <si>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</si>
  <si>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</si>
  <si>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</si>
  <si>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</si>
  <si>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</si>
  <si>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</si>
  <si>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</si>
  <si>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</si>
  <si>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</si>
  <si>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</si>
  <si>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</si>
  <si>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</si>
  <si>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</si>
  <si>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</si>
  <si>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</si>
  <si>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</si>
  <si>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</si>
  <si>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</si>
  <si>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</si>
  <si>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</si>
  <si>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</si>
  <si>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</si>
  <si>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</si>
  <si>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</si>
  <si>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</si>
  <si>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</si>
  <si>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</si>
  <si>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</si>
  <si>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</si>
  <si>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</si>
  <si>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</si>
  <si>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</si>
  <si>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</si>
  <si>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</si>
  <si>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</si>
  <si>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</si>
  <si>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</si>
  <si>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</si>
  <si>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</si>
  <si>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</si>
  <si>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</si>
  <si>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</si>
  <si>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</si>
  <si>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</si>
  <si>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</si>
  <si>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</si>
  <si>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</si>
  <si>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</si>
  <si>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</si>
  <si>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</si>
  <si>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</si>
  <si>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</si>
  <si>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</si>
  <si>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</si>
  <si>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</si>
  <si>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</si>
  <si>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</si>
  <si>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</si>
  <si>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</si>
  <si>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</si>
  <si>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</si>
  <si>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</si>
  <si>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</si>
  <si>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</si>
  <si>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</si>
  <si>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</si>
  <si>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</si>
  <si>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</si>
  <si>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</si>
  <si>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</si>
  <si>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</si>
  <si>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</si>
  <si>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</si>
  <si>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</si>
  <si>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</si>
  <si>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</si>
  <si>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</si>
  <si>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</si>
  <si>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</si>
  <si>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</si>
  <si>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</si>
  <si>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</si>
  <si>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</si>
  <si>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</si>
  <si>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</si>
  <si>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</si>
  <si>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</si>
  <si>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</si>
  <si>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</si>
  <si>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</si>
  <si>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</si>
  <si>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</si>
  <si>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</si>
  <si>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</si>
  <si>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</si>
  <si>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</si>
  <si>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</si>
  <si>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</si>
  <si>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</si>
  <si>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</si>
  <si>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</si>
  <si>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</si>
  <si>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</si>
  <si>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</si>
  <si>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</si>
  <si>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</si>
  <si>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</si>
  <si>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</si>
  <si>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</si>
  <si>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</si>
  <si>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</si>
  <si>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</si>
  <si>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</si>
  <si>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</si>
  <si>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</si>
  <si>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</si>
  <si>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</si>
  <si>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</si>
  <si>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</si>
  <si>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</si>
  <si>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</si>
  <si>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</si>
  <si>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</si>
  <si>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</si>
  <si>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</si>
  <si>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</si>
  <si>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</si>
  <si>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</si>
  <si>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</si>
  <si>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</si>
  <si>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</si>
  <si>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</si>
  <si>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</si>
  <si>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</si>
  <si>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</si>
  <si>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</si>
  <si>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</si>
  <si>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</si>
  <si>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</si>
  <si>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</si>
  <si>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</si>
  <si>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</si>
  <si>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</si>
  <si>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</si>
  <si>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</si>
  <si>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</si>
  <si>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</si>
  <si>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</si>
  <si>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</si>
  <si>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</si>
  <si>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</si>
  <si>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</si>
  <si>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</si>
  <si>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</si>
  <si>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</si>
  <si>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</si>
  <si>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</si>
  <si>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</si>
  <si>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</si>
  <si>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</si>
  <si>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</si>
  <si>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</si>
  <si>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</si>
  <si>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</si>
  <si>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</si>
  <si>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</si>
  <si>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</si>
  <si>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</si>
  <si>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</si>
  <si>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</si>
  <si>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</si>
  <si>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</si>
  <si>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</si>
  <si>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</si>
  <si>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</si>
  <si>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</si>
  <si>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</si>
  <si>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</si>
  <si>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</si>
  <si>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</si>
  <si>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</si>
  <si>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</si>
  <si>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</si>
  <si>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</si>
  <si>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</si>
  <si>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</si>
  <si>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</si>
  <si>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</si>
  <si>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</si>
  <si>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</si>
  <si>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</si>
  <si>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</si>
  <si>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</si>
  <si>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</si>
  <si>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</si>
  <si>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</si>
  <si>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</si>
  <si>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</si>
  <si>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</si>
  <si>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</si>
  <si>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</si>
  <si>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</si>
  <si>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</si>
  <si>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</si>
  <si>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</si>
  <si>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</si>
  <si>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</si>
  <si>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</si>
  <si>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</si>
  <si>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</si>
  <si>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</si>
  <si>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</si>
  <si>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</si>
  <si>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</si>
  <si>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</si>
  <si>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</si>
  <si>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</si>
  <si>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</si>
  <si>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</si>
  <si>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</si>
  <si>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</si>
  <si>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</si>
  <si>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</si>
  <si>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</si>
  <si>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</si>
  <si>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</si>
  <si>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</si>
  <si>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</si>
  <si>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</si>
  <si>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</si>
  <si>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</si>
  <si>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</si>
  <si>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</si>
  <si>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</si>
  <si>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</si>
  <si>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</si>
  <si>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</si>
  <si>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</si>
  <si>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</si>
  <si>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</si>
  <si>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</si>
  <si>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</si>
  <si>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</si>
  <si>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</si>
  <si>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</si>
  <si>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</si>
  <si>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</si>
  <si>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</si>
  <si>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</si>
  <si>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</si>
  <si>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</si>
  <si>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</si>
  <si>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</si>
  <si>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</si>
  <si>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</si>
  <si>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</si>
  <si>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</si>
  <si>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</si>
  <si>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</si>
  <si>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</si>
  <si>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</si>
  <si>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</si>
  <si>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</si>
  <si>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</si>
  <si>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</si>
  <si>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</si>
  <si>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</si>
  <si>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</si>
  <si>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</si>
  <si>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</si>
  <si>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</si>
  <si>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</si>
  <si>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</si>
  <si>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</si>
  <si>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</si>
  <si>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</si>
  <si>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</si>
  <si>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</si>
  <si>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</si>
  <si>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</si>
  <si>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</si>
  <si>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</si>
  <si>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</si>
  <si>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</si>
  <si>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</si>
  <si>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</si>
  <si>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</si>
  <si>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</si>
  <si>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</si>
  <si>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</si>
  <si>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</si>
  <si>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</si>
  <si>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</si>
  <si>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</si>
  <si>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</si>
  <si>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</si>
  <si>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</si>
  <si>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</si>
  <si>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</si>
  <si>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</si>
  <si>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</si>
  <si>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</si>
  <si>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</si>
  <si>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</si>
  <si>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</si>
  <si>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</si>
  <si>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</si>
  <si>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</si>
  <si>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</si>
  <si>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</si>
  <si>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</si>
  <si>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</si>
  <si>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</si>
  <si>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</si>
  <si>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</si>
  <si>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</si>
  <si>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</si>
  <si>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</si>
  <si>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</si>
  <si>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</si>
  <si>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</si>
  <si>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</si>
  <si>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</si>
  <si>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</si>
  <si>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</si>
  <si>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</si>
  <si>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</si>
  <si>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</si>
  <si>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</si>
  <si>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</si>
  <si>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</si>
  <si>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</si>
  <si>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</si>
  <si>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</si>
  <si>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</si>
  <si>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</si>
  <si>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</si>
  <si>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</si>
  <si>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</si>
  <si>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</si>
  <si>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</si>
  <si>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</si>
  <si>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</si>
  <si>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</si>
  <si>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</si>
  <si>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</si>
  <si>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</si>
  <si>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</si>
  <si>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</si>
  <si>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</si>
  <si>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</si>
  <si>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</si>
  <si>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</si>
  <si>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</si>
  <si>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</si>
  <si>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</si>
  <si>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</si>
  <si>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</si>
  <si>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</si>
  <si>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</si>
  <si>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</si>
  <si>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</si>
  <si>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</si>
  <si>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</si>
  <si>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</si>
  <si>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</si>
  <si>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</si>
  <si>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</si>
  <si>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</si>
  <si>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</si>
  <si>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</si>
  <si>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</si>
  <si>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</si>
  <si>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</si>
  <si>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</si>
  <si>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</si>
  <si>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</si>
  <si>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</si>
  <si>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</si>
  <si>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</si>
  <si>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</si>
  <si>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</si>
  <si>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</si>
  <si>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</si>
  <si>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</si>
  <si>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</si>
  <si>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</si>
  <si>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</si>
  <si>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</si>
  <si>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</si>
  <si>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</si>
  <si>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</si>
  <si>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</si>
  <si>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</si>
  <si>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</si>
  <si>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</si>
  <si>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</si>
  <si>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</si>
  <si>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</si>
  <si>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</si>
  <si>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</si>
  <si>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</si>
  <si>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</si>
  <si>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</si>
  <si>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</si>
  <si>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</si>
  <si>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</si>
  <si>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</si>
  <si>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</si>
  <si>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</si>
  <si>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</si>
  <si>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</si>
  <si>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</si>
  <si>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</si>
  <si>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</si>
  <si>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</si>
  <si>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</si>
  <si>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</si>
  <si>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</si>
  <si>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</si>
  <si>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</si>
  <si>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</si>
  <si>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</si>
  <si>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</si>
  <si>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</si>
  <si>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</si>
  <si>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</si>
  <si>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</si>
  <si>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</si>
  <si>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</si>
  <si>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</si>
  <si>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</si>
  <si>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</si>
  <si>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</si>
  <si>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</si>
  <si>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</si>
  <si>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</si>
  <si>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</si>
  <si>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</si>
  <si>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</si>
  <si>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</si>
  <si>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</si>
  <si>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</si>
  <si>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</si>
  <si>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</si>
  <si>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</si>
  <si>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</si>
  <si>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</si>
  <si>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</si>
  <si>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</si>
  <si>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</si>
  <si>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</si>
  <si>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</si>
  <si>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</si>
  <si>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</si>
  <si>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</si>
  <si>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</si>
  <si>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</si>
  <si>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</si>
  <si>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</si>
  <si>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</si>
  <si>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</si>
  <si>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</si>
  <si>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</si>
  <si>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</si>
  <si>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</si>
  <si>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</si>
  <si>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</si>
  <si>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</si>
  <si>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</si>
  <si>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</si>
  <si>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</si>
  <si>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</si>
  <si>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</si>
  <si>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</si>
  <si>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</si>
  <si>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</si>
  <si>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</si>
  <si>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</si>
  <si>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</si>
  <si>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</si>
  <si>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</si>
  <si>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</si>
  <si>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</si>
  <si>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</si>
  <si>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</si>
  <si>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</si>
  <si>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</si>
  <si>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</si>
  <si>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</si>
  <si>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</si>
  <si>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</si>
  <si>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</si>
  <si>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</si>
  <si>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</si>
  <si>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</si>
  <si>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</si>
  <si>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</si>
  <si>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</si>
  <si>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</si>
  <si>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</si>
  <si>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</si>
  <si>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</si>
  <si>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</si>
  <si>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</si>
  <si>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</si>
  <si>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</si>
  <si>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</si>
  <si>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</si>
  <si>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</si>
  <si>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</si>
  <si>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</si>
  <si>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</si>
  <si>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</si>
  <si>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</si>
  <si>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</si>
  <si>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</si>
  <si>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</si>
  <si>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</si>
  <si>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</si>
  <si>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</si>
  <si>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</si>
  <si>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</si>
  <si>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</si>
  <si>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</si>
  <si>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</si>
  <si>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</si>
  <si>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</si>
  <si>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</si>
  <si>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</si>
  <si>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</si>
  <si>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</si>
  <si>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</si>
  <si>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</si>
  <si>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</si>
  <si>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</si>
  <si>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</si>
  <si>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</si>
  <si>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</si>
  <si>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</si>
  <si>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</si>
  <si>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</si>
  <si>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</si>
  <si>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</si>
  <si>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</si>
  <si>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</si>
  <si>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</si>
  <si>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</si>
  <si>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</si>
  <si>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</si>
  <si>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</si>
  <si>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</si>
  <si>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</si>
  <si>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</si>
  <si>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</si>
  <si>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</si>
  <si>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</si>
  <si>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</si>
  <si>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</si>
  <si>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</si>
  <si>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</si>
  <si>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</si>
  <si>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</si>
  <si>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</si>
  <si>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</si>
  <si>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</si>
  <si>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</si>
  <si>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</si>
  <si>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</si>
  <si>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</si>
  <si>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</si>
  <si>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</si>
  <si>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</si>
  <si>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</si>
  <si>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</si>
  <si>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</si>
  <si>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</si>
  <si>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</si>
  <si>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</si>
  <si>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</si>
  <si>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</si>
  <si>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</si>
  <si>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</si>
  <si>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</si>
  <si>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</si>
  <si>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</si>
  <si>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</si>
  <si>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</si>
  <si>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</si>
  <si>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</si>
  <si>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</si>
  <si>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</si>
  <si>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</si>
  <si>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</si>
  <si>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</si>
  <si>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</si>
  <si>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</si>
  <si>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</si>
  <si>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</si>
  <si>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</si>
  <si>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</si>
  <si>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</si>
  <si>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</si>
  <si>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</si>
  <si>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</si>
  <si>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</si>
  <si>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</si>
  <si>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</si>
  <si>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</si>
  <si>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</si>
  <si>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</si>
  <si>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</si>
  <si>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</si>
  <si>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</si>
  <si>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</si>
  <si>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</si>
  <si>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</si>
  <si>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</si>
  <si>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</si>
  <si>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</si>
  <si>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</si>
  <si>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</si>
  <si>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</si>
  <si>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</si>
  <si>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</si>
  <si>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</si>
  <si>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</si>
  <si>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</si>
  <si>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</si>
  <si>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</si>
  <si>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</si>
  <si>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</si>
  <si>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</si>
  <si>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</si>
  <si>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</si>
  <si>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</si>
  <si>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</si>
  <si>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</si>
  <si>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</si>
  <si>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</si>
  <si>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</si>
  <si>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</si>
  <si>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</si>
  <si>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</si>
  <si>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</si>
  <si>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</si>
  <si>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</si>
  <si>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</si>
  <si>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</si>
  <si>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</si>
  <si>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</si>
  <si>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</si>
  <si>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</si>
  <si>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</si>
  <si>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</si>
  <si>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</si>
  <si>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</si>
  <si>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</si>
  <si>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</si>
  <si>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</si>
  <si>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</si>
  <si>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</si>
  <si>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</si>
  <si>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</si>
  <si>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</si>
  <si>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</si>
  <si>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</si>
  <si>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</si>
  <si>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</si>
  <si>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</si>
  <si>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</si>
  <si>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</si>
  <si>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</si>
  <si>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</si>
  <si>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</si>
  <si>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</si>
  <si>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</si>
  <si>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</si>
  <si>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</si>
  <si>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</si>
  <si>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</si>
  <si>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</si>
  <si>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</si>
  <si>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</si>
  <si>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</si>
  <si>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</si>
  <si>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</si>
  <si>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</si>
  <si>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</si>
  <si>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</si>
  <si>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</si>
  <si>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</si>
  <si>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</si>
  <si>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</si>
  <si>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</si>
  <si>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</si>
  <si>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</si>
  <si>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</si>
  <si>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</si>
  <si>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</si>
  <si>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</si>
  <si>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</si>
  <si>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</si>
  <si>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</si>
  <si>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</si>
  <si>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</si>
  <si>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</si>
  <si>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</si>
  <si>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</si>
  <si>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</si>
  <si>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</si>
  <si>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</si>
  <si>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</si>
  <si>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</si>
  <si>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</si>
  <si>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</si>
  <si>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</si>
  <si>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</si>
  <si>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</si>
  <si>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</si>
  <si>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</si>
  <si>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</si>
  <si>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</si>
  <si>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</si>
  <si>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</si>
  <si>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</si>
  <si>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</si>
  <si>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</si>
  <si>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</si>
  <si>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</si>
  <si>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</si>
  <si>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</si>
  <si>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</si>
  <si>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</si>
  <si>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</si>
  <si>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</si>
  <si>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</si>
  <si>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</si>
  <si>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</si>
  <si>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</si>
  <si>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</si>
  <si>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</si>
  <si>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</si>
  <si>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</si>
  <si>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</si>
  <si>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</si>
  <si>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</si>
  <si>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</si>
  <si>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</si>
  <si>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</si>
  <si>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</si>
  <si>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</si>
  <si>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</si>
  <si>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</si>
  <si>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</si>
  <si>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</si>
  <si>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</si>
  <si>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</si>
  <si>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</si>
  <si>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</si>
  <si>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</si>
  <si>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</si>
  <si>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</si>
  <si>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</si>
  <si>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</si>
  <si>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</si>
  <si>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</si>
  <si>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</si>
  <si>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</si>
  <si>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</si>
  <si>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</si>
  <si>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</si>
  <si>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</si>
  <si>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</si>
  <si>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</si>
  <si>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</si>
  <si>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</si>
  <si>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</si>
  <si>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</si>
  <si>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</si>
  <si>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</si>
  <si>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</si>
  <si>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</si>
  <si>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</si>
  <si>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</si>
  <si>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</si>
  <si>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</si>
  <si>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</si>
  <si>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</si>
  <si>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</si>
  <si>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</si>
  <si>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</si>
  <si>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</si>
  <si>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</si>
  <si>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</si>
  <si>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</si>
  <si>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</si>
  <si>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</si>
  <si>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</si>
  <si>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</si>
  <si>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</si>
  <si>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</si>
  <si>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</si>
  <si>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</si>
  <si>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</si>
  <si>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</si>
  <si>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</si>
  <si>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</si>
  <si>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</si>
  <si>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</si>
  <si>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</si>
  <si>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</si>
  <si>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</si>
  <si>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</si>
  <si>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</si>
  <si>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</si>
  <si>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</si>
  <si>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</si>
  <si>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</si>
  <si>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</si>
  <si>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</si>
  <si>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</si>
  <si>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</si>
  <si>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</si>
  <si>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</si>
  <si>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</si>
  <si>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</si>
  <si>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</si>
  <si>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</si>
  <si>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</si>
  <si>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</si>
  <si>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</si>
  <si>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</si>
  <si>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</si>
  <si>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</si>
  <si>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</si>
  <si>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</si>
  <si>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</si>
  <si>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</si>
  <si>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</si>
  <si>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</si>
  <si>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</si>
  <si>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</si>
  <si>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</si>
  <si>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</si>
  <si>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</si>
  <si>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</si>
  <si>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</si>
  <si>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</si>
  <si>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</si>
  <si>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</si>
  <si>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</si>
  <si>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</si>
  <si>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</si>
  <si>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</si>
  <si>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</si>
  <si>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</si>
  <si>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</si>
  <si>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</si>
  <si>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</si>
  <si>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</si>
  <si>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</si>
  <si>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</si>
  <si>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</si>
  <si>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</si>
  <si>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</si>
  <si>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</si>
  <si>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</si>
  <si>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</si>
  <si>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</si>
  <si>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</si>
  <si>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</si>
  <si>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</si>
  <si>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</si>
  <si>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</si>
  <si>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</si>
  <si>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</si>
  <si>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</si>
  <si>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</si>
  <si>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</si>
  <si>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</si>
  <si>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</si>
  <si>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</si>
  <si>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</si>
  <si>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</si>
  <si>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</si>
  <si>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</si>
  <si>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</si>
  <si>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</si>
  <si>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</si>
  <si>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</si>
  <si>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</si>
  <si>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</si>
  <si>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</si>
  <si>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</si>
  <si>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</si>
  <si>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</si>
  <si>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</si>
  <si>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</si>
  <si>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</si>
  <si>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</si>
  <si>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</si>
  <si>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</si>
  <si>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</si>
  <si>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</si>
  <si>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</si>
  <si>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</si>
  <si>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</si>
  <si>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</si>
  <si>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</si>
  <si>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</si>
  <si>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</si>
  <si>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</si>
  <si>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</si>
  <si>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</si>
  <si>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</si>
  <si>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</si>
  <si>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</si>
  <si>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</si>
  <si>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</si>
  <si>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</si>
  <si>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</si>
  <si>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</si>
  <si>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</si>
  <si>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</si>
  <si>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</si>
  <si>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</si>
  <si>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</si>
  <si>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</si>
  <si>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</si>
  <si>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</si>
  <si>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</si>
  <si>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</si>
  <si>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</si>
  <si>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</si>
  <si>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</si>
  <si>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</si>
  <si>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</si>
  <si>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</si>
  <si>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</si>
  <si>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</si>
  <si>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</si>
  <si>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</si>
  <si>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</si>
  <si>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</si>
  <si>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</si>
  <si>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</si>
  <si>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</si>
  <si>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</si>
  <si>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</si>
  <si>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</si>
  <si>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</si>
  <si>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</si>
  <si>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</si>
  <si>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</si>
  <si>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</si>
  <si>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</si>
  <si>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</si>
  <si>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</si>
  <si>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</si>
  <si>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</si>
  <si>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</si>
  <si>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</si>
  <si>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</si>
  <si>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</si>
  <si>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</si>
  <si>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</si>
  <si>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</si>
  <si>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</si>
  <si>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</si>
  <si>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</si>
  <si>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</si>
  <si>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</si>
  <si>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</si>
  <si>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</si>
  <si>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</si>
  <si>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</si>
  <si>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</si>
  <si>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</si>
  <si>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</si>
  <si>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</si>
  <si>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</si>
  <si>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</si>
  <si>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</si>
  <si>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</si>
  <si>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</si>
  <si>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</si>
  <si>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</si>
  <si>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</si>
  <si>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</si>
  <si>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</si>
  <si>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</si>
  <si>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</si>
  <si>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</si>
  <si>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</si>
  <si>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</si>
  <si>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</si>
  <si>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</si>
  <si>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</si>
  <si>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</si>
  <si>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</si>
  <si>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</si>
  <si>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</si>
  <si>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</si>
  <si>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</si>
  <si>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</si>
  <si>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</si>
  <si>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</si>
  <si>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</si>
  <si>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</si>
  <si>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</si>
  <si>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</si>
  <si>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</si>
  <si>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</si>
  <si>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</si>
  <si>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</si>
  <si>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</si>
  <si>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</si>
  <si>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</si>
  <si>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</si>
  <si>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</si>
  <si>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</si>
  <si>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</si>
  <si>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</si>
  <si>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</si>
  <si>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</si>
  <si>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</si>
  <si>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</si>
  <si>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</si>
  <si>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</si>
  <si>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</si>
  <si>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</si>
  <si>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</si>
  <si>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</si>
  <si>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</si>
  <si>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</si>
  <si>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</si>
  <si>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</si>
  <si>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</si>
  <si>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</si>
  <si>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</si>
  <si>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</si>
  <si>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</si>
  <si>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</si>
  <si>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</si>
  <si>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</si>
  <si>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</si>
  <si>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</si>
  <si>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</si>
  <si>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</si>
  <si>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</si>
  <si>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</si>
  <si>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</si>
  <si>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</si>
  <si>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</si>
  <si>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</si>
  <si>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</si>
  <si>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</si>
  <si>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</si>
  <si>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</si>
  <si>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</si>
  <si>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</si>
  <si>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</si>
  <si>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</si>
  <si>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</si>
  <si>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</si>
  <si>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</si>
  <si>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</si>
  <si>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</si>
  <si>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</si>
  <si>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</si>
  <si>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</si>
  <si>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</si>
  <si>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</si>
  <si>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</si>
  <si>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</si>
  <si>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</si>
  <si>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</si>
  <si>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</si>
  <si>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</si>
  <si>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</si>
  <si>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</si>
  <si>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</si>
  <si>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</si>
  <si>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</si>
  <si>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</si>
  <si>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</si>
  <si>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</si>
  <si>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</si>
  <si>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</si>
  <si>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</si>
  <si>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</si>
  <si>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</si>
  <si>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</si>
  <si>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</si>
  <si>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</si>
  <si>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</si>
  <si>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</si>
  <si>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</si>
  <si>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</si>
  <si>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</si>
  <si>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</si>
  <si>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</si>
  <si>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</si>
  <si>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</si>
  <si>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</si>
  <si>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</si>
  <si>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</si>
  <si>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</si>
  <si>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</si>
  <si>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</si>
  <si>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</si>
  <si>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</si>
  <si>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</si>
  <si>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</si>
  <si>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</si>
  <si>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</si>
  <si>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</si>
  <si>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</si>
  <si>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</si>
  <si>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</si>
  <si>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</si>
  <si>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</si>
  <si>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</si>
  <si>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</si>
  <si>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</si>
  <si>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</si>
  <si>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</si>
  <si>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</si>
  <si>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</si>
  <si>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</si>
  <si>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</si>
  <si>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</si>
  <si>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</si>
  <si>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</si>
  <si>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</si>
  <si>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</si>
  <si>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</si>
  <si>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</si>
  <si>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</si>
  <si>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</si>
  <si>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</si>
  <si>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</si>
  <si>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</si>
  <si>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</si>
  <si>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</si>
  <si>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</si>
  <si>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</si>
  <si>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</si>
  <si>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</si>
  <si>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</si>
  <si>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</si>
  <si>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</si>
  <si>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</si>
  <si>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</si>
  <si>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</si>
  <si>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</si>
  <si>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</si>
  <si>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</si>
  <si>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</si>
  <si>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</si>
  <si>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</si>
  <si>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</si>
  <si>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</si>
  <si>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</si>
  <si>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</si>
  <si>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</si>
  <si>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</si>
  <si>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</si>
  <si>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</si>
  <si>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</si>
  <si>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</si>
  <si>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</si>
  <si>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</si>
  <si>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</si>
  <si>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</si>
  <si>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</si>
  <si>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</si>
  <si>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</si>
  <si>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</si>
  <si>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</si>
  <si>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</si>
  <si>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</si>
  <si>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</si>
  <si>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</si>
  <si>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</si>
  <si>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</si>
  <si>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</si>
  <si>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</si>
  <si>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</si>
  <si>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</si>
  <si>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</si>
  <si>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</si>
  <si>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</si>
  <si>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</si>
  <si>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</si>
  <si>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</si>
  <si>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</si>
  <si>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</si>
  <si>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</si>
  <si>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</si>
  <si>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</si>
  <si>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</si>
  <si>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</si>
  <si>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</si>
  <si>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</si>
  <si>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</si>
  <si>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</si>
  <si>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</si>
  <si>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</si>
  <si>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</si>
  <si>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</si>
  <si>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</si>
  <si>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</si>
  <si>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</si>
  <si>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</si>
  <si>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</si>
  <si>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</si>
  <si>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</si>
  <si>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</si>
  <si>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</si>
  <si>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</si>
  <si>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</si>
  <si>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</si>
  <si>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</si>
  <si>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</si>
  <si>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</si>
  <si>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</si>
  <si>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</si>
  <si>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</si>
  <si>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</si>
  <si>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</si>
  <si>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</si>
  <si>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</si>
  <si>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</si>
  <si>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</si>
  <si>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</si>
  <si>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</si>
  <si>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</si>
  <si>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</si>
  <si>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</si>
  <si>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</si>
  <si>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</si>
  <si>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</si>
  <si>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</si>
  <si>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</si>
  <si>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</si>
  <si>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</si>
  <si>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</si>
  <si>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</si>
  <si>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</si>
  <si>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</si>
  <si>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</si>
  <si>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</si>
  <si>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</si>
  <si>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</si>
  <si>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</si>
  <si>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</si>
  <si>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</si>
  <si>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</si>
  <si>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</si>
  <si>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</si>
  <si>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</si>
  <si>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</si>
  <si>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</si>
  <si>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</si>
  <si>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</si>
  <si>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</si>
  <si>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</si>
  <si>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</si>
  <si>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</si>
  <si>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</si>
  <si>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</si>
  <si>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</si>
  <si>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</si>
  <si>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</si>
  <si>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</si>
  <si>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</si>
  <si>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</si>
  <si>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</si>
  <si>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</si>
  <si>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</si>
  <si>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</si>
  <si>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</si>
  <si>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</si>
  <si>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</si>
  <si>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</si>
  <si>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</si>
  <si>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</si>
  <si>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</si>
  <si>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</si>
  <si>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</si>
  <si>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</si>
  <si>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</si>
  <si>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</si>
  <si>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</si>
  <si>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</si>
  <si>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</si>
  <si>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</si>
  <si>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</si>
  <si>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</si>
  <si>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</si>
  <si>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</si>
  <si>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</si>
  <si>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</si>
  <si>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</si>
  <si>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</si>
  <si>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</si>
  <si>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</si>
  <si>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</si>
  <si>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</si>
  <si>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</si>
  <si>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</si>
  <si>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</si>
  <si>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</si>
  <si>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</si>
  <si>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</si>
  <si>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</si>
  <si>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</si>
  <si>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</si>
  <si>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</si>
  <si>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</si>
  <si>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</si>
  <si>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</si>
  <si>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</si>
  <si>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</si>
  <si>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</si>
  <si>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</si>
  <si>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</si>
  <si>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</si>
  <si>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</si>
  <si>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</si>
  <si>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</si>
  <si>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</si>
  <si>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</si>
  <si>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</si>
  <si>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</si>
  <si>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</si>
  <si>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</si>
  <si>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</si>
  <si>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</si>
  <si>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</si>
  <si>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</si>
  <si>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</si>
  <si>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</si>
  <si>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</si>
  <si>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</si>
  <si>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</si>
  <si>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</si>
  <si>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</si>
  <si>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</si>
  <si>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</si>
  <si>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</si>
  <si>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</si>
  <si>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</si>
  <si>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</si>
  <si>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</si>
  <si>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</si>
  <si>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</si>
  <si>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</si>
  <si>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</si>
  <si>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</si>
  <si>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</si>
  <si>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</si>
  <si>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</si>
  <si>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</si>
  <si>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</si>
  <si>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</si>
  <si>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</si>
  <si>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</si>
  <si>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</si>
  <si>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</si>
  <si>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</si>
  <si>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</si>
  <si>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</si>
  <si>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</si>
  <si>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</si>
  <si>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</si>
  <si>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</si>
  <si>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</si>
  <si>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</si>
  <si>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</si>
  <si>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</si>
  <si>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</si>
  <si>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</si>
  <si>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</si>
  <si>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</si>
  <si>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</si>
  <si>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</si>
  <si>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</si>
  <si>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</si>
  <si>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</si>
  <si>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</si>
  <si>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</si>
  <si>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</si>
  <si>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</si>
  <si>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</si>
  <si>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</si>
  <si>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</si>
  <si>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</si>
  <si>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</si>
  <si>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</si>
  <si>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</si>
  <si>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</si>
  <si>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</si>
  <si>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</si>
  <si>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</si>
  <si>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</si>
  <si>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</si>
  <si>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</si>
  <si>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</si>
  <si>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</si>
  <si>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</si>
  <si>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</si>
  <si>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</si>
  <si>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</si>
  <si>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</si>
  <si>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</si>
  <si>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</si>
  <si>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</si>
  <si>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</si>
  <si>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</si>
  <si>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</si>
  <si>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</si>
  <si>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</si>
  <si>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</si>
  <si>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</si>
  <si>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</si>
  <si>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</si>
  <si>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</si>
  <si>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</si>
  <si>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</si>
  <si>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</si>
  <si>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</si>
  <si>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</si>
  <si>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</si>
  <si>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</si>
  <si>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</si>
  <si>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</si>
  <si>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</si>
  <si>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</si>
  <si>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</si>
  <si>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</si>
  <si>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</si>
  <si>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</si>
  <si>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</si>
  <si>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</si>
  <si>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</si>
  <si>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</si>
  <si>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</si>
  <si>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</si>
  <si>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</si>
  <si>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</si>
  <si>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</si>
  <si>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</si>
  <si>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</si>
  <si>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</si>
  <si>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</si>
  <si>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</si>
  <si>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</si>
  <si>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</si>
  <si>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</si>
  <si>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</si>
  <si>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</si>
  <si>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</si>
  <si>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</si>
  <si>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</si>
  <si>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</si>
  <si>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</si>
  <si>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</si>
  <si>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</si>
  <si>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</si>
  <si>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</si>
  <si>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</si>
  <si>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</si>
  <si>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</si>
  <si>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</si>
  <si>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</si>
  <si>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</si>
  <si>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</si>
  <si>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</si>
  <si>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</si>
  <si>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</si>
  <si>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</si>
  <si>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</si>
  <si>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</si>
  <si>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</si>
  <si>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</si>
  <si>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</si>
  <si>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</si>
  <si>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</si>
  <si>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</si>
  <si>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</si>
  <si>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</si>
  <si>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</si>
  <si>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</si>
  <si>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</si>
  <si>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</si>
  <si>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</si>
  <si>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</si>
  <si>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</si>
  <si>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</si>
  <si>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</si>
  <si>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</si>
  <si>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</si>
  <si>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</si>
  <si>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</si>
  <si>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</si>
  <si>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</si>
  <si>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</si>
  <si>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</si>
  <si>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</si>
  <si>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</si>
  <si>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</si>
  <si>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</si>
  <si>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</si>
  <si>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</si>
  <si>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</si>
  <si>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</si>
  <si>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</si>
  <si>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</si>
  <si>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</si>
  <si>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</si>
  <si>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</si>
  <si>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</si>
  <si>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</si>
  <si>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</si>
  <si>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</si>
  <si>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</si>
  <si>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</si>
  <si>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</si>
  <si>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</si>
  <si>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</si>
  <si>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</si>
  <si>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</si>
  <si>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</si>
  <si>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</si>
  <si>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</si>
  <si>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</si>
  <si>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</si>
  <si>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</si>
  <si>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</si>
  <si>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</si>
  <si>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</si>
  <si>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</si>
  <si>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</si>
  <si>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</si>
  <si>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</si>
  <si>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</si>
  <si>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</si>
  <si>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</si>
  <si>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</si>
  <si>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</si>
  <si>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</si>
  <si>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</si>
  <si>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</si>
  <si>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</si>
  <si>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</si>
  <si>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</si>
  <si>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</si>
  <si>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</si>
  <si>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</si>
  <si>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</si>
  <si>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</si>
  <si>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</si>
  <si>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</si>
  <si>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</si>
  <si>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</si>
  <si>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</si>
  <si>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</si>
  <si>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</si>
  <si>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</si>
  <si>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</si>
  <si>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</si>
  <si>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</si>
  <si>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</si>
  <si>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</si>
  <si>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</si>
  <si>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</si>
  <si>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</si>
  <si>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</si>
  <si>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</si>
  <si>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</si>
  <si>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</si>
  <si>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</si>
  <si>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</si>
  <si>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</si>
  <si>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</si>
  <si>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</si>
  <si>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</si>
  <si>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</si>
  <si>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</si>
  <si>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</si>
  <si>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</si>
  <si>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</si>
  <si>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</si>
  <si>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</si>
  <si>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</si>
  <si>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</si>
  <si>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</si>
  <si>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</si>
  <si>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</si>
  <si>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</si>
  <si>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</si>
  <si>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</si>
  <si>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</si>
  <si>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</si>
  <si>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</si>
  <si>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</si>
  <si>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</si>
  <si>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</si>
  <si>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</si>
  <si>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</si>
  <si>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</si>
  <si>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</si>
  <si>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</si>
  <si>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</si>
  <si>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</si>
  <si>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</si>
  <si>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</si>
  <si>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</si>
  <si>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</si>
  <si>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</si>
  <si>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</si>
  <si>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</si>
  <si>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</si>
  <si>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</si>
  <si>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</si>
  <si>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</si>
  <si>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</si>
  <si>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</si>
  <si>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</si>
  <si>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</si>
  <si>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</si>
  <si>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</si>
  <si>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</si>
  <si>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</si>
  <si>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</si>
  <si>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</si>
  <si>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</si>
  <si>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</si>
  <si>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</si>
  <si>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</si>
  <si>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</si>
  <si>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</si>
  <si>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</si>
  <si>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</si>
  <si>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</si>
  <si>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</si>
  <si>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</si>
  <si>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</si>
  <si>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</si>
  <si>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</si>
  <si>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</si>
  <si>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</si>
  <si>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</si>
  <si>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</si>
  <si>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</si>
  <si>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</si>
  <si>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</si>
  <si>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</si>
  <si>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</si>
  <si>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</si>
  <si>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</si>
  <si>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</si>
  <si>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</si>
  <si>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</si>
  <si>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</si>
  <si>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</si>
  <si>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</si>
  <si>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</si>
  <si>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</si>
  <si>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</si>
  <si>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</si>
  <si>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</si>
  <si>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</si>
  <si>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</si>
  <si>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</si>
  <si>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</si>
  <si>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</si>
  <si>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</si>
  <si>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</si>
  <si>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</si>
  <si>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</si>
  <si>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</si>
  <si>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</si>
  <si>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</si>
  <si>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</si>
  <si>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</si>
  <si>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</si>
  <si>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</si>
  <si>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</si>
  <si>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</si>
  <si>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</si>
  <si>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</si>
  <si>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</si>
  <si>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</si>
  <si>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</si>
  <si>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</si>
  <si>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</si>
  <si>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</si>
  <si>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</si>
  <si>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</si>
  <si>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</si>
  <si>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</si>
  <si>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</si>
  <si>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</si>
  <si>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</si>
  <si>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</si>
  <si>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</si>
  <si>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</si>
  <si>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</si>
  <si>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</si>
  <si>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</si>
  <si>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</si>
  <si>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</si>
  <si>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</si>
  <si>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</si>
  <si>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</si>
  <si>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</si>
  <si>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</si>
  <si>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</si>
  <si>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</si>
  <si>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</si>
  <si>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</si>
  <si>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</si>
  <si>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</si>
  <si>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</si>
  <si>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</si>
  <si>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</si>
  <si>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</si>
  <si>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</si>
  <si>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</si>
  <si>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</si>
  <si>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</si>
  <si>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</si>
  <si>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</si>
  <si>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</si>
  <si>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</si>
  <si>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</si>
  <si>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</si>
  <si>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</si>
  <si>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</si>
  <si>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</si>
  <si>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</si>
  <si>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</si>
  <si>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</si>
  <si>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</si>
  <si>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</si>
  <si>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</si>
  <si>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</si>
  <si>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</si>
  <si>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</si>
  <si>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</si>
  <si>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</si>
  <si>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</si>
  <si>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</si>
  <si>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</si>
  <si>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</si>
  <si>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</si>
  <si>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</si>
  <si>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</si>
  <si>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</si>
  <si>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</si>
  <si>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</si>
  <si>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</si>
  <si>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</si>
  <si>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</si>
  <si>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</si>
  <si>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</si>
  <si>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</si>
  <si>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</si>
  <si>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</si>
  <si>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</si>
  <si>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</si>
  <si>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</si>
  <si>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</si>
  <si>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</si>
  <si>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</si>
  <si>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</si>
  <si>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</si>
  <si>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</si>
  <si>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</si>
  <si>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</si>
  <si>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</si>
  <si>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</si>
  <si>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</si>
  <si>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</si>
  <si>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</si>
  <si>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</si>
  <si>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</si>
  <si>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</si>
  <si>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</si>
  <si>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</si>
  <si>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</si>
  <si>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</si>
  <si>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</si>
  <si>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</si>
  <si>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</si>
  <si>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</si>
  <si>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</si>
  <si>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</si>
  <si>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</si>
  <si>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</si>
  <si>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</si>
  <si>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</si>
  <si>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</si>
  <si>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</si>
  <si>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</si>
  <si>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</si>
  <si>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</si>
  <si>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</si>
  <si>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</si>
  <si>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</si>
  <si>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</si>
  <si>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</si>
  <si>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</si>
  <si>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</si>
  <si>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</si>
  <si>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</si>
  <si>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</si>
  <si>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</si>
  <si>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</si>
  <si>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</si>
  <si>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</si>
  <si>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</si>
  <si>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</si>
  <si>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</si>
  <si>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</si>
  <si>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</si>
  <si>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</si>
  <si>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</si>
  <si>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</si>
  <si>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</si>
  <si>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</si>
  <si>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</si>
  <si>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</si>
  <si>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</si>
  <si>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</si>
  <si>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</si>
  <si>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</si>
  <si>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</si>
  <si>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</si>
  <si>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</si>
  <si>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</si>
  <si>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</si>
  <si>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</si>
  <si>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</si>
  <si>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</si>
  <si>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</si>
  <si>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</si>
  <si>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</si>
  <si>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</si>
  <si>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</si>
  <si>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</si>
  <si>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</si>
  <si>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</si>
  <si>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</si>
  <si>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</si>
  <si>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</si>
  <si>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</si>
  <si>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</si>
  <si>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</si>
  <si>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</si>
  <si>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</si>
  <si>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</si>
  <si>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</si>
  <si>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</si>
  <si>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</si>
  <si>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</si>
  <si>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</si>
  <si>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</si>
  <si>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</si>
  <si>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</si>
  <si>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</si>
  <si>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</si>
  <si>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</si>
  <si>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</si>
  <si>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</si>
  <si>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</si>
  <si>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</si>
  <si>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</si>
  <si>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</si>
  <si>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</si>
  <si>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</si>
  <si>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</si>
  <si>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</si>
  <si>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</si>
  <si>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</si>
  <si>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</si>
  <si>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</si>
  <si>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</si>
  <si>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</si>
  <si>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</si>
  <si>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</si>
  <si>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</si>
  <si>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</si>
  <si>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</si>
  <si>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</si>
  <si>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</si>
  <si>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</si>
  <si>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</si>
  <si>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</si>
  <si>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</si>
  <si>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</si>
  <si>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</si>
  <si>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</si>
  <si>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</si>
  <si>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</si>
  <si>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</si>
  <si>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</si>
  <si>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</si>
  <si>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</si>
  <si>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</si>
  <si>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</si>
  <si>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</si>
  <si>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</si>
  <si>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</si>
  <si>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</si>
  <si>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</si>
  <si>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</si>
  <si>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</si>
  <si>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</si>
  <si>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</si>
  <si>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</si>
  <si>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</si>
  <si>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</si>
  <si>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</si>
  <si>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</si>
  <si>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</si>
  <si>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</si>
  <si>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</si>
  <si>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</si>
  <si>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</si>
  <si>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</si>
  <si>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</si>
  <si>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</si>
  <si>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</si>
  <si>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</si>
  <si>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</si>
  <si>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</si>
  <si>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</si>
  <si>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</si>
  <si>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</si>
  <si>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</si>
  <si>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</si>
  <si>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</si>
  <si>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</si>
  <si>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</si>
  <si>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</si>
  <si>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</si>
  <si>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</si>
  <si>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</si>
  <si>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</si>
  <si>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</si>
  <si>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</si>
  <si>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</si>
  <si>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</si>
  <si>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</si>
  <si>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</si>
  <si>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</si>
  <si>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</si>
  <si>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</si>
  <si>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</si>
  <si>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</si>
  <si>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</si>
  <si>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</si>
  <si>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</si>
  <si>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</si>
  <si>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</si>
  <si>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</si>
  <si>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</si>
  <si>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</si>
  <si>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</si>
  <si>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</si>
  <si>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</si>
  <si>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</si>
  <si>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</si>
  <si>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</si>
  <si>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</si>
  <si>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</si>
  <si>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</si>
  <si>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</si>
  <si>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</si>
  <si>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</si>
  <si>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</si>
  <si>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</si>
  <si>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</si>
  <si>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</si>
  <si>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</si>
  <si>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</si>
  <si>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</si>
  <si>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</si>
  <si>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</si>
  <si>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</si>
  <si>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</si>
  <si>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</si>
  <si>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</si>
  <si>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</si>
  <si>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</si>
  <si>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</si>
  <si>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</si>
  <si>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</si>
  <si>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</si>
  <si>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</si>
  <si>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</si>
  <si>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</si>
  <si>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</si>
  <si>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</si>
  <si>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</si>
  <si>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</si>
  <si>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</si>
  <si>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</si>
  <si>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</si>
  <si>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</si>
  <si>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</si>
  <si>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</si>
  <si>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</si>
  <si>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</si>
  <si>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</si>
  <si>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</si>
  <si>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</si>
  <si>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</si>
  <si>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</si>
  <si>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</si>
  <si>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</si>
  <si>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</si>
  <si>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</si>
  <si>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</si>
  <si>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</si>
  <si>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</si>
  <si>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</si>
  <si>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</si>
  <si>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</si>
  <si>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</si>
  <si>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</si>
  <si>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</si>
  <si>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</si>
  <si>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</si>
  <si>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</si>
  <si>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</si>
  <si>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</si>
  <si>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</si>
  <si>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</si>
  <si>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</si>
  <si>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</si>
  <si>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</si>
  <si>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</si>
  <si>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</si>
  <si>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</si>
  <si>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</si>
  <si>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</si>
  <si>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</si>
  <si>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</si>
  <si>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</si>
  <si>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</si>
  <si>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</si>
  <si>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</si>
  <si>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</si>
  <si>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</si>
  <si>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</si>
  <si>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</si>
  <si>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</si>
  <si>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</si>
  <si>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</si>
  <si>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</si>
  <si>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</si>
  <si>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</si>
  <si>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</si>
  <si>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</si>
  <si>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</si>
  <si>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</si>
  <si>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</si>
  <si>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</si>
  <si>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</si>
  <si>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</si>
  <si>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</si>
  <si>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</si>
  <si>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</si>
  <si>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</si>
  <si>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</si>
  <si>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</si>
  <si>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</si>
  <si>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</si>
  <si>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</si>
  <si>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</si>
  <si>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</si>
  <si>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</si>
  <si>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</si>
  <si>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</si>
  <si>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</si>
  <si>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</si>
  <si>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</si>
  <si>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</si>
  <si>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</si>
  <si>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</si>
  <si>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</si>
  <si>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</si>
  <si>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</si>
  <si>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</si>
  <si>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</si>
  <si>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</si>
  <si>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</si>
  <si>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</si>
  <si>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</si>
  <si>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</si>
  <si>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</si>
  <si>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</si>
  <si>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</si>
  <si>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</si>
  <si>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</si>
  <si>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</si>
  <si>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</si>
  <si>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</si>
  <si>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</si>
  <si>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</si>
  <si>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</si>
  <si>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</si>
  <si>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</si>
  <si>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</si>
  <si>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</si>
  <si>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</si>
  <si>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</si>
  <si>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</si>
  <si>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</si>
  <si>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</si>
  <si>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</si>
  <si>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</si>
  <si>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</si>
  <si>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</si>
  <si>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</si>
  <si>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</si>
  <si>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</si>
  <si>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</si>
  <si>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</si>
  <si>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</si>
  <si>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</si>
  <si>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</si>
  <si>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</si>
  <si>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</si>
  <si>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</si>
  <si>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</si>
  <si>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</si>
  <si>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</si>
  <si>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</si>
  <si>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</si>
  <si>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</si>
  <si>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</si>
  <si>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</si>
  <si>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</si>
  <si>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</si>
  <si>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</si>
  <si>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</si>
  <si>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</si>
  <si>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</si>
  <si>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</si>
  <si>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</si>
  <si>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</si>
  <si>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</si>
  <si>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</si>
  <si>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</si>
  <si>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</si>
  <si>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</si>
  <si>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</si>
  <si>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</si>
  <si>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</si>
  <si>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</si>
  <si>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</si>
  <si>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</si>
  <si>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</si>
  <si>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</si>
  <si>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</si>
  <si>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</si>
  <si>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</si>
  <si>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</si>
  <si>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</si>
  <si>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</si>
  <si>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</si>
  <si>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</si>
  <si>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</si>
  <si>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</si>
  <si>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</si>
  <si>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</si>
  <si>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</si>
  <si>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</si>
  <si>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</si>
  <si>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</si>
  <si>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</si>
  <si>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</si>
  <si>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</si>
  <si>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</si>
  <si>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</si>
  <si>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</si>
  <si>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</si>
  <si>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</si>
  <si>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</si>
  <si>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</si>
  <si>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</si>
  <si>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</si>
  <si>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</si>
  <si>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</si>
  <si>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</si>
  <si>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</si>
  <si>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</si>
  <si>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</si>
  <si>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</si>
  <si>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</si>
  <si>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</si>
  <si>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</si>
  <si>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</si>
  <si>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</si>
  <si>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</si>
  <si>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</si>
  <si>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</si>
  <si>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</si>
  <si>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</si>
  <si>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</si>
  <si>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</si>
  <si>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</si>
  <si>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</si>
  <si>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</si>
  <si>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</si>
  <si>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</si>
  <si>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</si>
  <si>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</si>
  <si>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</si>
  <si>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</si>
  <si>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</si>
  <si>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</si>
  <si>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</si>
  <si>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</si>
  <si>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</si>
  <si>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</si>
  <si>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</si>
  <si>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</si>
  <si>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</si>
  <si>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</si>
  <si>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</si>
  <si>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</si>
  <si>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</si>
  <si>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</si>
  <si>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</si>
  <si>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</si>
  <si>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</si>
  <si>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</si>
  <si>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</si>
  <si>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</si>
  <si>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</si>
  <si>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</si>
  <si>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</si>
  <si>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</si>
  <si>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</si>
  <si>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</si>
  <si>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</si>
  <si>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</si>
  <si>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</si>
  <si>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</si>
  <si>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</si>
  <si>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</si>
  <si>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</si>
  <si>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</si>
  <si>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</si>
  <si>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</si>
  <si>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</si>
  <si>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</si>
  <si>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</si>
  <si>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</si>
  <si>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</si>
  <si>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</si>
  <si>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</si>
  <si>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</si>
  <si>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</si>
  <si>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</si>
  <si>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</si>
  <si>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</si>
  <si>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</si>
  <si>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</si>
  <si>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</si>
  <si>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</si>
  <si>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</si>
  <si>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</si>
  <si>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</si>
  <si>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</si>
  <si>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</si>
  <si>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</si>
  <si>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</si>
  <si>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</si>
  <si>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</si>
  <si>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</si>
  <si>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</si>
  <si>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</si>
  <si>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</si>
  <si>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</si>
  <si>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</si>
  <si>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</si>
  <si>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</si>
  <si>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</si>
  <si>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</si>
  <si>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</si>
  <si>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</si>
  <si>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</si>
  <si>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</si>
  <si>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</si>
  <si>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</si>
  <si>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</si>
  <si>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</si>
  <si>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</si>
  <si>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</si>
  <si>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</si>
  <si>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</si>
  <si>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</si>
  <si>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</si>
  <si>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</si>
  <si>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</si>
  <si>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</si>
  <si>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</si>
  <si>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</si>
  <si>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</si>
  <si>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</si>
  <si>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</si>
  <si>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</si>
  <si>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</si>
  <si>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</si>
  <si>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</si>
  <si>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</si>
  <si>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</si>
  <si>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</si>
  <si>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</si>
  <si>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</si>
  <si>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</si>
  <si>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</si>
  <si>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</si>
  <si>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</si>
  <si>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</si>
  <si>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</si>
  <si>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</si>
  <si>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</si>
  <si>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</si>
  <si>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</si>
  <si>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</si>
  <si>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</si>
  <si>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</si>
  <si>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</si>
  <si>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</si>
  <si>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</si>
  <si>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</si>
  <si>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</si>
  <si>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</si>
  <si>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</si>
  <si>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</si>
  <si>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</si>
  <si>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</si>
  <si>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</si>
  <si>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</si>
  <si>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</si>
  <si>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</si>
  <si>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</si>
  <si>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</si>
  <si>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</si>
  <si>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</si>
  <si>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</si>
  <si>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</si>
  <si>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</si>
  <si>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</si>
  <si>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</si>
  <si>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</si>
  <si>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</si>
  <si>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</si>
  <si>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</si>
  <si>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</si>
  <si>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</si>
  <si>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</si>
  <si>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</si>
  <si>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</si>
  <si>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</si>
  <si>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</si>
  <si>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</si>
  <si>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</si>
  <si>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</si>
  <si>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</si>
  <si>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</si>
  <si>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</si>
  <si>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</si>
  <si>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</si>
  <si>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</si>
  <si>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</si>
  <si>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</si>
  <si>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</si>
  <si>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</si>
  <si>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</si>
  <si>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</si>
  <si>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</si>
  <si>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</si>
  <si>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</si>
  <si>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</si>
  <si>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</si>
  <si>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</si>
  <si>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</si>
  <si>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</si>
  <si>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</si>
  <si>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</si>
  <si>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</si>
  <si>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</si>
  <si>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</si>
  <si>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</si>
  <si>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</si>
  <si>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</si>
  <si>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</si>
  <si>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</si>
  <si>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</si>
  <si>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</si>
  <si>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</si>
  <si>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</si>
  <si>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</si>
  <si>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</si>
  <si>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</si>
  <si>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</si>
  <si>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</si>
  <si>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</si>
  <si>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</si>
  <si>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</si>
  <si>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</si>
  <si>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</si>
  <si>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</si>
  <si>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</si>
  <si>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</si>
  <si>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</si>
  <si>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</si>
  <si>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</si>
  <si>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</si>
  <si>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</si>
  <si>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</si>
  <si>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</si>
  <si>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</si>
  <si>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</si>
  <si>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</si>
  <si>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</si>
  <si>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</si>
  <si>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</si>
  <si>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</si>
  <si>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</si>
  <si>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</si>
  <si>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</si>
  <si>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</si>
  <si>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</si>
  <si>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</si>
  <si>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</si>
  <si>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</si>
  <si>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</si>
  <si>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</si>
  <si>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</si>
  <si>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</si>
  <si>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</si>
  <si>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</si>
  <si>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</si>
  <si>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</si>
  <si>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</si>
  <si>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</si>
  <si>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</si>
  <si>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</si>
  <si>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</si>
  <si>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</si>
  <si>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</si>
  <si>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</si>
  <si>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</si>
  <si>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</si>
  <si>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</si>
  <si>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</si>
  <si>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</si>
  <si>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</si>
  <si>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</si>
  <si>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</si>
  <si>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</si>
  <si>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</si>
  <si>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</si>
  <si>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</si>
  <si>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</si>
  <si>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</si>
  <si>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</si>
  <si>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</si>
  <si>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</si>
  <si>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</si>
  <si>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</si>
  <si>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</si>
  <si>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</si>
  <si>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</si>
  <si>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</si>
  <si>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</si>
  <si>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</si>
  <si>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</si>
  <si>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</si>
  <si>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</si>
  <si>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</si>
  <si>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</si>
  <si>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</si>
  <si>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</si>
  <si>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</si>
  <si>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</si>
  <si>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</si>
  <si>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</si>
  <si>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</si>
  <si>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</si>
  <si>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</si>
  <si>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</si>
  <si>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</si>
  <si>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</si>
  <si>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</si>
  <si>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</si>
  <si>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</si>
  <si>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</si>
  <si>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</si>
  <si>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</si>
  <si>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</si>
  <si>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</si>
  <si>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</si>
  <si>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</si>
  <si>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</si>
  <si>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</si>
  <si>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</si>
  <si>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</si>
  <si>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</si>
  <si>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</si>
  <si>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</si>
  <si>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</si>
  <si>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</si>
  <si>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</si>
  <si>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</si>
  <si>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</si>
  <si>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</si>
  <si>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</si>
  <si>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</si>
  <si>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</si>
  <si>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</si>
  <si>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</si>
  <si>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</si>
  <si>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</si>
  <si>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</si>
  <si>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</si>
  <si>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</si>
  <si>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</si>
  <si>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</si>
  <si>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</si>
  <si>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</si>
  <si>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</si>
  <si>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</si>
  <si>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</si>
  <si>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</si>
  <si>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</si>
  <si>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</si>
  <si>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</si>
  <si>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</si>
  <si>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</si>
  <si>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</si>
  <si>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</si>
  <si>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</si>
  <si>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</si>
  <si>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</si>
  <si>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</si>
  <si>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</si>
  <si>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</si>
  <si>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</si>
  <si>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</si>
  <si>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</si>
  <si>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</si>
  <si>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</si>
  <si>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</si>
  <si>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</si>
  <si>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</si>
  <si>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</si>
  <si>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</si>
  <si>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</si>
  <si>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</si>
  <si>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</si>
  <si>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</si>
  <si>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</si>
  <si>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</si>
  <si>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</si>
  <si>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</si>
  <si>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</si>
  <si>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</si>
  <si>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</si>
  <si>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</si>
  <si>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</si>
  <si>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</si>
  <si>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</si>
  <si>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</si>
  <si>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</si>
  <si>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</si>
  <si>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</si>
  <si>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</si>
  <si>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</si>
  <si>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</si>
  <si>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</si>
  <si>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</si>
  <si>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</si>
  <si>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</si>
  <si>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</si>
  <si>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</si>
  <si>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</si>
  <si>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</si>
  <si>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</si>
  <si>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</si>
  <si>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</si>
  <si>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</si>
  <si>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</si>
  <si>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</si>
  <si>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</si>
  <si>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</si>
  <si>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</si>
  <si>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</si>
  <si>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</si>
  <si>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</si>
  <si>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</si>
  <si>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</si>
  <si>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</si>
  <si>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</si>
  <si>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</si>
  <si>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</si>
  <si>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</si>
  <si>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</si>
  <si>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</si>
  <si>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</si>
  <si>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</si>
  <si>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</si>
  <si>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</si>
  <si>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</si>
  <si>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</si>
  <si>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</si>
  <si>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</si>
  <si>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</si>
  <si>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</si>
  <si>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</si>
  <si>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</si>
  <si>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</si>
  <si>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</si>
  <si>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</si>
  <si>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</si>
  <si>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</si>
  <si>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</si>
  <si>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</si>
  <si>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</si>
  <si>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</si>
  <si>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</si>
  <si>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</si>
  <si>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</si>
  <si>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</si>
  <si>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</si>
  <si>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</si>
  <si>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</si>
  <si>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</si>
  <si>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</si>
  <si>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</si>
  <si>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</si>
  <si>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</si>
  <si>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</si>
  <si>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</si>
  <si>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</si>
  <si>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</si>
  <si>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</si>
  <si>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</si>
  <si>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</si>
  <si>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</si>
  <si>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</si>
  <si>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</si>
  <si>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</si>
  <si>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</si>
  <si>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</si>
  <si>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</si>
  <si>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</si>
  <si>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</si>
  <si>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</si>
  <si>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</si>
  <si>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</si>
  <si>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</si>
  <si>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</si>
  <si>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</si>
  <si>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</si>
  <si>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</si>
  <si>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</si>
  <si>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</si>
  <si>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</si>
  <si>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</si>
  <si>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</si>
  <si>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</si>
  <si>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</si>
  <si>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</si>
  <si>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</si>
  <si>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</si>
  <si>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</si>
  <si>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</si>
  <si>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</si>
  <si>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</si>
  <si>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</si>
  <si>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</si>
  <si>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</si>
  <si>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</si>
  <si>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</si>
  <si>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</si>
  <si>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</si>
  <si>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</si>
  <si>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</si>
  <si>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</si>
  <si>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</si>
  <si>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</si>
  <si>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</si>
  <si>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</si>
  <si>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</si>
  <si>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</si>
  <si>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</si>
  <si>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</si>
  <si>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</si>
  <si>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</si>
  <si>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</si>
  <si>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</si>
  <si>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</si>
  <si>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</si>
  <si>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</si>
  <si>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</si>
  <si>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</si>
  <si>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</si>
  <si>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</si>
  <si>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</si>
  <si>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</si>
  <si>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</si>
  <si>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</si>
  <si>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</si>
  <si>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</si>
  <si>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</si>
  <si>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</si>
  <si>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</si>
  <si>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</si>
  <si>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</si>
  <si>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</si>
  <si>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</si>
  <si>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</si>
  <si>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</si>
  <si>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</si>
  <si>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</si>
  <si>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</si>
  <si>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</si>
  <si>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</si>
  <si>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</si>
  <si>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</si>
  <si>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</si>
  <si>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</si>
  <si>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</si>
  <si>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</si>
  <si>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</si>
  <si>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</si>
  <si>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</si>
  <si>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</si>
  <si>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</si>
  <si>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</si>
  <si>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</si>
  <si>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</si>
  <si>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</si>
  <si>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</si>
  <si>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</si>
  <si>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</si>
  <si>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</si>
  <si>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</si>
  <si>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</si>
  <si>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</si>
  <si>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</si>
  <si>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</si>
  <si>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</si>
  <si>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</si>
  <si>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</si>
  <si>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</si>
  <si>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</si>
  <si>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</si>
  <si>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</si>
  <si>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</si>
  <si>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</si>
  <si>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</si>
  <si>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</si>
  <si>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</si>
  <si>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</si>
  <si>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</si>
  <si>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</si>
  <si>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</si>
  <si>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</si>
  <si>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</si>
  <si>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</si>
  <si>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</si>
  <si>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</si>
  <si>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</si>
  <si>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</si>
  <si>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</si>
  <si>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</si>
  <si>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</si>
  <si>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</si>
  <si>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</si>
  <si>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</si>
  <si>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</si>
  <si>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</si>
  <si>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</si>
  <si>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</si>
  <si>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</si>
  <si>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</si>
  <si>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</si>
  <si>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</si>
  <si>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</si>
  <si>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</si>
  <si>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</si>
  <si>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</si>
  <si>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</si>
  <si>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</si>
  <si>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</si>
  <si>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</si>
  <si>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</si>
  <si>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</si>
  <si>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</si>
  <si>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</si>
  <si>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</si>
  <si>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</si>
  <si>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</si>
  <si>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</si>
  <si>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</si>
  <si>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</si>
  <si>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</si>
  <si>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</si>
  <si>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</si>
  <si>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</si>
  <si>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</si>
  <si>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</si>
  <si>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</si>
  <si>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</si>
  <si>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</si>
  <si>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</si>
  <si>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</si>
  <si>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</si>
  <si>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</si>
  <si>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</si>
  <si>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</si>
  <si>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</si>
  <si>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</si>
  <si>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</si>
  <si>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</si>
  <si>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</si>
  <si>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</si>
  <si>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</si>
  <si>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</si>
  <si>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</si>
  <si>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</si>
  <si>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</si>
  <si>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</si>
  <si>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</si>
  <si>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</si>
  <si>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</si>
  <si>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</si>
  <si>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</si>
  <si>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</si>
  <si>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</si>
  <si>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</si>
  <si>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</si>
  <si>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</si>
  <si>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</si>
  <si>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</si>
  <si>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</si>
  <si>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</si>
  <si>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</si>
  <si>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</si>
  <si>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</si>
  <si>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</si>
  <si>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</si>
  <si>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</si>
  <si>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</si>
  <si>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</si>
  <si>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</si>
  <si>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</si>
  <si>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</si>
  <si>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</si>
  <si>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</si>
  <si>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</si>
  <si>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</si>
  <si>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</si>
  <si>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</si>
  <si>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</si>
  <si>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</si>
  <si>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</si>
  <si>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</si>
  <si>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</si>
  <si>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</si>
  <si>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</si>
  <si>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</si>
  <si>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</si>
  <si>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</si>
  <si>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</si>
  <si>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</si>
  <si>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</si>
  <si>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</si>
  <si>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</si>
  <si>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</si>
  <si>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</si>
  <si>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</si>
  <si>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</si>
  <si>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</si>
  <si>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</si>
  <si>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</si>
  <si>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</si>
  <si>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</si>
  <si>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</si>
  <si>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</si>
  <si>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</si>
  <si>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</si>
  <si>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</si>
  <si>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</si>
  <si>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</si>
  <si>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</si>
  <si>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</si>
  <si>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</si>
  <si>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</si>
  <si>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</si>
  <si>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</si>
  <si>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</si>
  <si>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</si>
  <si>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</si>
  <si>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</si>
  <si>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</si>
  <si>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</si>
  <si>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</si>
  <si>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</si>
  <si>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</si>
  <si>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</si>
  <si>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</si>
  <si>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</si>
  <si>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</si>
  <si>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</si>
  <si>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</si>
  <si>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</si>
  <si>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</si>
  <si>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</si>
  <si>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</si>
  <si>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</si>
  <si>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</si>
  <si>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</si>
  <si>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</si>
  <si>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</si>
  <si>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</si>
  <si>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</si>
  <si>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</si>
  <si>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</si>
  <si>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</si>
  <si>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</si>
  <si>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</si>
  <si>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</si>
  <si>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</si>
  <si>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</si>
  <si>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</si>
  <si>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</si>
  <si>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</si>
  <si>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</si>
  <si>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</si>
  <si>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</si>
  <si>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</si>
  <si>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</si>
  <si>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</si>
  <si>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</si>
  <si>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</si>
  <si>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</si>
  <si>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</si>
  <si>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</si>
  <si>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</si>
  <si>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</si>
  <si>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</si>
  <si>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</si>
  <si>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</si>
  <si>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</si>
  <si>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</si>
  <si>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</si>
  <si>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</si>
  <si>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</si>
  <si>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</si>
  <si>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</si>
  <si>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</si>
  <si>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</si>
  <si>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</si>
  <si>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</si>
  <si>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</si>
  <si>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</si>
  <si>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</si>
  <si>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</si>
  <si>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</si>
  <si>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</si>
  <si>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</si>
  <si>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</si>
  <si>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</si>
  <si>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</si>
  <si>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</si>
  <si>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</si>
  <si>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</si>
  <si>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</si>
  <si>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</si>
  <si>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</si>
  <si>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</si>
  <si>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</si>
  <si>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</si>
  <si>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</si>
  <si>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</si>
  <si>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</si>
  <si>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</si>
  <si>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</si>
  <si>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</si>
  <si>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</si>
  <si>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</si>
  <si>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</si>
  <si>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</si>
  <si>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</si>
  <si>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</si>
  <si>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</si>
  <si>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</si>
  <si>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</si>
  <si>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</si>
  <si>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</si>
  <si>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</si>
  <si>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</si>
  <si>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</si>
  <si>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</si>
  <si>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</si>
  <si>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</si>
  <si>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</si>
  <si>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</si>
  <si>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</si>
  <si>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</si>
  <si>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</si>
  <si>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</si>
  <si>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</si>
  <si>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</si>
  <si>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</si>
  <si>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</si>
  <si>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</si>
  <si>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</si>
  <si>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</si>
  <si>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</si>
  <si>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</si>
  <si>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</si>
  <si>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</si>
  <si>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</si>
  <si>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</si>
  <si>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</si>
  <si>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</si>
  <si>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</si>
  <si>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</si>
  <si>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</si>
  <si>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</si>
  <si>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</si>
  <si>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</si>
  <si>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</si>
  <si>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</si>
  <si>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</si>
  <si>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</si>
  <si>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</si>
  <si>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</si>
  <si>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</si>
  <si>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</si>
  <si>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</si>
  <si>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</si>
  <si>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</si>
  <si>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</si>
  <si>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</si>
  <si>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</si>
  <si>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</si>
  <si>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</si>
  <si>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</si>
  <si>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</si>
  <si>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</si>
  <si>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</si>
  <si>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</si>
  <si>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</si>
  <si>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</si>
  <si>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</si>
  <si>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</si>
  <si>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</si>
  <si>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</si>
  <si>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</si>
  <si>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</si>
  <si>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</si>
  <si>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</si>
  <si>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</si>
  <si>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</si>
  <si>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</si>
  <si>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</si>
  <si>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</si>
  <si>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</si>
  <si>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</si>
  <si>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</si>
  <si>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</si>
  <si>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</si>
  <si>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</si>
  <si>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</si>
  <si>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</si>
  <si>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</si>
  <si>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</si>
  <si>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</si>
  <si>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</si>
  <si>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</si>
  <si>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</si>
  <si>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</si>
  <si>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</si>
  <si>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</si>
  <si>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</si>
  <si>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</si>
  <si>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</si>
  <si>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</si>
  <si>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</si>
  <si>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</si>
  <si>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</si>
  <si>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</si>
  <si>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</si>
  <si>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</si>
  <si>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</si>
  <si>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</si>
  <si>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</si>
  <si>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</si>
  <si>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</si>
  <si>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</si>
  <si>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</si>
  <si>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</si>
  <si>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</si>
  <si>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</si>
  <si>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</si>
  <si>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</si>
  <si>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</si>
  <si>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</si>
  <si>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</si>
  <si>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</si>
  <si>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</si>
  <si>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</si>
  <si>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</si>
  <si>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</si>
  <si>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</si>
  <si>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</si>
  <si>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</si>
  <si>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</si>
  <si>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</si>
  <si>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</si>
  <si>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</si>
  <si>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</si>
  <si>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</si>
  <si>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</si>
  <si>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</si>
  <si>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</si>
  <si>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</si>
  <si>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</si>
  <si>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</si>
  <si>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</si>
  <si>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</si>
  <si>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</si>
  <si>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</si>
  <si>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</si>
  <si>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</si>
  <si>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</si>
  <si>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</si>
  <si>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</si>
  <si>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</si>
  <si>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</si>
  <si>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</si>
  <si>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</si>
  <si>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</si>
  <si>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</si>
  <si>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</si>
  <si>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</si>
  <si>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</si>
  <si>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</si>
  <si>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</si>
  <si>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</si>
  <si>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</si>
  <si>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</si>
  <si>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</si>
  <si>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</si>
  <si>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</si>
  <si>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</si>
  <si>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</si>
  <si>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</si>
  <si>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</si>
  <si>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</si>
  <si>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</si>
  <si>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</si>
  <si>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</si>
  <si>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</si>
  <si>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</si>
  <si>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</si>
  <si>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</si>
  <si>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</si>
  <si>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</si>
  <si>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</si>
  <si>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</si>
  <si>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</si>
  <si>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</si>
  <si>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</si>
  <si>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</si>
  <si>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</si>
  <si>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</si>
  <si>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</si>
  <si>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</si>
  <si>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</si>
  <si>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</si>
  <si>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</si>
  <si>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</si>
  <si>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</si>
  <si>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</si>
  <si>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</si>
  <si>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</si>
  <si>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</si>
  <si>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</si>
  <si>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</si>
  <si>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</si>
  <si>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</si>
  <si>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</si>
  <si>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</si>
  <si>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</si>
  <si>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</si>
  <si>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</si>
  <si>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</si>
  <si>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</si>
  <si>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</si>
  <si>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</si>
  <si>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</si>
  <si>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</si>
  <si>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</si>
  <si>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</si>
  <si>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</si>
  <si>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</si>
  <si>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</si>
  <si>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</si>
  <si>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</si>
  <si>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</si>
  <si>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</si>
  <si>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</si>
  <si>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</si>
  <si>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</si>
  <si>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</si>
  <si>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</si>
  <si>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</si>
  <si>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</si>
  <si>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</si>
  <si>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</si>
  <si>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</si>
  <si>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</si>
  <si>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</si>
  <si>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</si>
  <si>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</si>
  <si>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</si>
  <si>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</si>
  <si>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</si>
  <si>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</si>
  <si>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</si>
  <si>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</si>
  <si>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</si>
  <si>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</si>
  <si>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</si>
  <si>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</si>
  <si>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</si>
  <si>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</si>
  <si>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</si>
  <si>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</si>
  <si>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</si>
  <si>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</si>
  <si>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</si>
  <si>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</si>
  <si>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</si>
  <si>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</si>
  <si>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</si>
  <si>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</si>
  <si>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</si>
  <si>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</si>
  <si>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</si>
  <si>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</si>
  <si>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</si>
  <si>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</si>
  <si>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</si>
  <si>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</si>
  <si>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</si>
  <si>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</si>
  <si>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</si>
  <si>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</si>
  <si>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</si>
  <si>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</si>
  <si>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</si>
  <si>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</si>
  <si>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</si>
  <si>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</si>
  <si>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</si>
  <si>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</si>
  <si>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</si>
  <si>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</si>
  <si>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</si>
  <si>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</si>
  <si>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</si>
  <si>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</si>
  <si>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</si>
  <si>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</si>
  <si>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</si>
  <si>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</si>
  <si>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</si>
  <si>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</si>
  <si>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</si>
  <si>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</si>
  <si>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</si>
  <si>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</si>
  <si>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</si>
  <si>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</si>
  <si>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</si>
  <si>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</si>
  <si>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</si>
  <si>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</si>
  <si>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</si>
  <si>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</si>
  <si>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</si>
  <si>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</si>
  <si>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</si>
  <si>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</si>
  <si>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</si>
  <si>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</si>
  <si>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</si>
  <si>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</si>
  <si>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</si>
  <si>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</si>
  <si>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</si>
  <si>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</si>
  <si>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</si>
  <si>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</si>
  <si>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</si>
  <si>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</si>
  <si>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</si>
  <si>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</si>
  <si>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</si>
  <si>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</si>
  <si>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</si>
  <si>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</si>
  <si>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</si>
  <si>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</si>
  <si>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</si>
  <si>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</si>
  <si>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</si>
  <si>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</si>
  <si>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</si>
  <si>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</si>
  <si>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</si>
  <si>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</si>
  <si>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</si>
  <si>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</si>
  <si>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</si>
  <si>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</si>
  <si>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</si>
  <si>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</si>
  <si>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</si>
  <si>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</si>
  <si>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</si>
  <si>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</si>
  <si>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</si>
  <si>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</si>
  <si>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</si>
  <si>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</si>
  <si>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</si>
  <si>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</si>
  <si>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</si>
  <si>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</si>
  <si>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</si>
  <si>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</si>
  <si>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</si>
  <si>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</si>
  <si>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</si>
  <si>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</si>
  <si>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</si>
  <si>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</si>
  <si>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</si>
  <si>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</si>
  <si>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</si>
  <si>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</si>
  <si>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</si>
  <si>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</si>
  <si>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</si>
  <si>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</si>
  <si>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</si>
  <si>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</si>
  <si>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</si>
  <si>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</si>
  <si>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</si>
  <si>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</si>
  <si>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</si>
  <si>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</si>
  <si>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</si>
  <si>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</si>
  <si>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</si>
  <si>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</si>
  <si>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</si>
  <si>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</si>
  <si>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</si>
  <si>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</si>
  <si>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</si>
  <si>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</si>
  <si>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</si>
  <si>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</si>
  <si>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</si>
  <si>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</si>
  <si>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</si>
  <si>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</si>
  <si>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</si>
  <si>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</si>
  <si>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</si>
  <si>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</si>
  <si>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</si>
  <si>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</si>
  <si>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</si>
  <si>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</si>
  <si>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</si>
  <si>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</si>
  <si>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</si>
  <si>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</si>
  <si>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</si>
  <si>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</si>
  <si>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</si>
  <si>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</si>
  <si>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</si>
  <si>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</si>
  <si>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</si>
  <si>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</si>
  <si>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</si>
  <si>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</si>
  <si>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</si>
  <si>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</si>
  <si>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</si>
  <si>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</si>
  <si>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</si>
  <si>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</si>
  <si>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</si>
  <si>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</si>
  <si>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</si>
  <si>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</si>
  <si>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</si>
  <si>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</si>
  <si>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</si>
  <si>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</si>
  <si>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</si>
  <si>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</si>
  <si>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</si>
  <si>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</si>
  <si>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</si>
  <si>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</si>
  <si>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</si>
  <si>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</si>
  <si>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</si>
  <si>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</si>
  <si>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</si>
  <si>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</si>
  <si>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</si>
  <si>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</si>
  <si>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</si>
  <si>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</si>
  <si>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</si>
  <si>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</si>
  <si>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</si>
  <si>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</si>
  <si>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</si>
  <si>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</si>
  <si>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</si>
  <si>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</si>
  <si>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</si>
  <si>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</si>
  <si>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</si>
  <si>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</si>
  <si>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</si>
  <si>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</si>
  <si>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</si>
  <si>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</si>
  <si>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</si>
  <si>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</si>
  <si>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</si>
  <si>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</si>
  <si>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</si>
  <si>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</si>
  <si>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</si>
  <si>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</si>
  <si>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</si>
  <si>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</si>
  <si>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</si>
  <si>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</si>
  <si>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</si>
  <si>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</si>
  <si>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</si>
  <si>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</si>
  <si>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</si>
  <si>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</si>
  <si>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</si>
  <si>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</si>
  <si>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</si>
  <si>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</si>
  <si>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</si>
  <si>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</si>
  <si>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</si>
  <si>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</si>
  <si>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</si>
  <si>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</si>
  <si>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</si>
  <si>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</si>
  <si>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</si>
  <si>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</si>
  <si>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</si>
  <si>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</si>
  <si>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</si>
  <si>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</si>
  <si>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</si>
  <si>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</si>
  <si>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</si>
  <si>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</si>
  <si>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</si>
  <si>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</si>
  <si>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</si>
  <si>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</si>
  <si>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</si>
  <si>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</si>
  <si>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</si>
  <si>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</si>
  <si>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</si>
  <si>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</si>
  <si>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</si>
  <si>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</si>
  <si>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</si>
  <si>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</si>
  <si>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</si>
  <si>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</si>
  <si>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</si>
  <si>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</si>
  <si>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</si>
  <si>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</si>
  <si>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</si>
  <si>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</si>
  <si>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</si>
  <si>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</si>
  <si>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</si>
  <si>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</si>
  <si>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</si>
  <si>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</si>
  <si>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</si>
  <si>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</si>
  <si>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</si>
  <si>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</si>
  <si>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</si>
  <si>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</si>
  <si>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</si>
  <si>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</si>
  <si>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</si>
  <si>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</si>
  <si>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</si>
  <si>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</si>
  <si>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</si>
  <si>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</si>
  <si>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</si>
  <si>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</si>
  <si>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</si>
  <si>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</si>
  <si>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</si>
  <si>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</si>
  <si>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</si>
  <si>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</si>
  <si>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</si>
  <si>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</si>
  <si>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</si>
  <si>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</si>
  <si>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</si>
  <si>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</si>
  <si>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</si>
  <si>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</si>
  <si>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</si>
  <si>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</si>
  <si>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</si>
  <si>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</si>
  <si>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</si>
  <si>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</si>
  <si>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</si>
  <si>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</si>
  <si>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</si>
  <si>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</si>
  <si>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</si>
  <si>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</si>
  <si>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</si>
  <si>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</si>
  <si>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</si>
  <si>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</si>
  <si>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</si>
  <si>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</si>
  <si>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</si>
  <si>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</si>
  <si>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</si>
  <si>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</si>
  <si>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</si>
  <si>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</si>
  <si>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</si>
  <si>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</si>
  <si>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</si>
  <si>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</si>
  <si>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</si>
  <si>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</si>
  <si>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</si>
  <si>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</si>
  <si>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</si>
  <si>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</si>
  <si>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</si>
  <si>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</si>
  <si>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</si>
  <si>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</si>
  <si>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</si>
  <si>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</si>
  <si>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</si>
  <si>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</si>
  <si>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</si>
  <si>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</si>
  <si>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</si>
  <si>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</si>
  <si>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</si>
  <si>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</si>
  <si>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</si>
  <si>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</si>
  <si>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</si>
  <si>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</si>
  <si>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</si>
  <si>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</si>
  <si>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</si>
  <si>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</si>
  <si>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</si>
  <si>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</si>
  <si>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</si>
  <si>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</si>
  <si>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</si>
  <si>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</si>
  <si>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</si>
  <si>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</si>
  <si>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</si>
  <si>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</si>
  <si>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</si>
  <si>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</si>
  <si>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</si>
  <si>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</si>
  <si>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</si>
  <si>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</si>
  <si>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</si>
  <si>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</si>
  <si>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</si>
  <si>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</si>
  <si>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</si>
  <si>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</si>
  <si>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</si>
  <si>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</si>
  <si>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</si>
  <si>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</si>
  <si>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</si>
  <si>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</si>
  <si>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</si>
  <si>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</si>
  <si>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</si>
  <si>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</si>
  <si>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</si>
  <si>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</si>
  <si>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</si>
  <si>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</si>
  <si>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</si>
  <si>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</si>
  <si>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</si>
  <si>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</si>
  <si>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</si>
  <si>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</si>
  <si>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</si>
  <si>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</si>
  <si>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</si>
  <si>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</si>
  <si>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</si>
  <si>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</si>
  <si>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</si>
  <si>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</si>
  <si>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</si>
  <si>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</si>
  <si>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</si>
  <si>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</si>
  <si>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</si>
  <si>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</si>
  <si>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</si>
  <si>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</si>
  <si>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</si>
  <si>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</si>
  <si>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</si>
  <si>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</si>
  <si>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</si>
  <si>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</si>
  <si>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</si>
  <si>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</si>
  <si>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</si>
  <si>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</si>
  <si>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</si>
  <si>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</si>
  <si>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</si>
  <si>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</si>
  <si>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</si>
  <si>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</si>
  <si>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</si>
  <si>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</si>
  <si>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</si>
  <si>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</si>
  <si>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</si>
  <si>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</si>
  <si>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</si>
  <si>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</si>
  <si>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</si>
  <si>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</si>
  <si>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</si>
  <si>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</si>
  <si>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</si>
  <si>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</si>
  <si>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</si>
  <si>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</si>
  <si>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</si>
  <si>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</si>
  <si>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</si>
  <si>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</si>
  <si>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</si>
  <si>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</si>
  <si>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</si>
  <si>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</si>
  <si>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</si>
  <si>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</si>
  <si>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</si>
  <si>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</si>
  <si>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</si>
  <si>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</si>
  <si>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</si>
  <si>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</si>
  <si>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</si>
  <si>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</si>
  <si>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</si>
  <si>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</si>
  <si>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</si>
  <si>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</si>
  <si>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</si>
  <si>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</si>
  <si>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</si>
  <si>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</si>
  <si>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</si>
  <si>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</si>
  <si>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</si>
  <si>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</si>
  <si>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</si>
  <si>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</si>
  <si>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</si>
  <si>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</si>
  <si>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</si>
  <si>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</si>
  <si>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</si>
  <si>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</si>
  <si>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</si>
  <si>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</si>
  <si>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</si>
  <si>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</si>
  <si>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</si>
  <si>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</si>
  <si>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</si>
  <si>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</si>
  <si>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</si>
  <si>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</si>
  <si>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</si>
  <si>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</si>
  <si>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</si>
  <si>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</si>
  <si>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</si>
  <si>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</si>
  <si>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</si>
  <si>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</si>
  <si>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</si>
  <si>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</si>
  <si>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</si>
  <si>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</si>
  <si>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</si>
  <si>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</si>
  <si>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</si>
  <si>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</si>
  <si>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</si>
  <si>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</si>
  <si>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</si>
  <si>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</si>
  <si>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</si>
  <si>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</si>
  <si>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</si>
  <si>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</si>
  <si>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</si>
  <si>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</si>
  <si>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</si>
  <si>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</si>
  <si>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</si>
  <si>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</si>
  <si>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</si>
  <si>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</si>
  <si>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</si>
  <si>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</si>
  <si>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</si>
  <si>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</si>
  <si>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</si>
  <si>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</si>
  <si>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</si>
  <si>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</si>
  <si>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</si>
  <si>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</si>
  <si>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</si>
  <si>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</si>
  <si>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</si>
  <si>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</si>
  <si>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</si>
  <si>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</si>
  <si>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</si>
  <si>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</si>
  <si>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</si>
  <si>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</si>
  <si>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</si>
  <si>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</si>
  <si>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</si>
  <si>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</si>
  <si>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</si>
  <si>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</si>
  <si>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</si>
  <si>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</si>
  <si>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</si>
  <si>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</si>
  <si>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</si>
  <si>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</si>
  <si>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</si>
  <si>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</si>
  <si>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</si>
  <si>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</si>
  <si>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</si>
  <si>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</si>
  <si>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</si>
  <si>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</si>
  <si>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</si>
  <si>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</si>
  <si>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</si>
  <si>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</si>
  <si>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</si>
  <si>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</si>
  <si>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</si>
  <si>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</si>
  <si>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</si>
  <si>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</si>
  <si>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</si>
  <si>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</si>
  <si>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</si>
  <si>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</si>
  <si>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</si>
  <si>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</si>
  <si>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</si>
  <si>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</si>
  <si>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</si>
  <si>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</si>
  <si>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</si>
  <si>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</si>
  <si>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</si>
  <si>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</si>
  <si>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</si>
  <si>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</si>
  <si>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</si>
  <si>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</si>
  <si>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</si>
  <si>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</si>
  <si>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</si>
  <si>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</si>
  <si>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</si>
  <si>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</si>
  <si>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</si>
  <si>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</si>
  <si>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</si>
  <si>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</si>
  <si>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</si>
  <si>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</si>
  <si>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</si>
  <si>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</si>
  <si>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</si>
  <si>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</si>
  <si>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</si>
  <si>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</si>
  <si>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</si>
  <si>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</si>
  <si>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</si>
  <si>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</si>
  <si>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</si>
  <si>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</si>
  <si>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</si>
  <si>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</si>
  <si>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</si>
  <si>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</si>
  <si>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</si>
  <si>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</si>
  <si>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</si>
  <si>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</si>
  <si>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</si>
  <si>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</si>
  <si>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</si>
  <si>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</si>
  <si>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</si>
  <si>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</si>
  <si>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</si>
  <si>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</si>
  <si>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</si>
  <si>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</si>
  <si>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</si>
  <si>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</si>
  <si>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</si>
  <si>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</si>
  <si>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</si>
  <si>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</si>
  <si>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</si>
  <si>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</si>
  <si>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</si>
  <si>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</si>
  <si>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</si>
  <si>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</si>
  <si>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</si>
  <si>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</si>
  <si>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</si>
  <si>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</si>
  <si>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</si>
  <si>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</si>
  <si>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</si>
  <si>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</si>
  <si>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</si>
  <si>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</si>
  <si>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</si>
  <si>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</si>
  <si>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</si>
  <si>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</si>
  <si>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</si>
  <si>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</si>
  <si>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</si>
  <si>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</si>
  <si>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</si>
  <si>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</si>
  <si>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</si>
  <si>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</si>
  <si>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</si>
  <si>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</si>
  <si>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</si>
  <si>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</si>
  <si>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</si>
  <si>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</si>
  <si>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</si>
  <si>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</si>
  <si>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</si>
  <si>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</si>
  <si>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</si>
  <si>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</si>
  <si>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</si>
  <si>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</si>
  <si>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</si>
  <si>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</si>
  <si>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</si>
  <si>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</si>
  <si>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</si>
  <si>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</si>
  <si>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</si>
  <si>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</si>
  <si>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</si>
  <si>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</si>
  <si>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</si>
  <si>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</si>
  <si>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</si>
  <si>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</si>
  <si>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Kycon</t>
  </si>
  <si>
    <t>305 Digital Dr Morgan Hill CA 95037</t>
  </si>
  <si>
    <t>Jill Scarnecchia</t>
  </si>
  <si>
    <t>jill_scarnecchia@kycon.com</t>
  </si>
  <si>
    <t>408-494-0330</t>
  </si>
  <si>
    <t>Operations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</si>
</sst>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8"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18" fillId="45" borderId="11" xfId="0"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hidden="1"/>
    </xf>
    <xf numFmtId="49" fontId="18" fillId="45" borderId="25" xfId="0" applyNumberFormat="1" applyFont="1" applyFill="1" applyBorder="1" applyAlignment="1" applyProtection="1">
      <alignment horizontal="left" vertical="center" wrapText="1"/>
      <protection locked="0" hidden="1"/>
    </xf>
    <xf numFmtId="49" fontId="18" fillId="45" borderId="58"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8" applyNumberFormat="1" applyFill="1" applyBorder="1" applyAlignment="1" applyProtection="1">
      <alignment horizontal="left" vertical="center" wrapText="1"/>
      <protection locked="0"/>
    </xf>
    <xf numFmtId="0" fontId="11" fillId="45" borderId="11" xfId="828" applyFont="1" applyFill="1" applyBorder="1" applyAlignment="1" applyProtection="1">
      <alignment horizontal="left" vertical="center" wrapText="1"/>
      <protection locked="0"/>
    </xf>
    <xf numFmtId="0" fontId="11" fillId="45" borderId="33" xfId="828"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xfId="691" builtinId="34" customBuiltin="1"/>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xfId="695" builtinId="38" customBuiltin="1"/>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xfId="699" builtinId="42" customBuiltin="1"/>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xfId="703" builtinId="46" customBuiltin="1"/>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xfId="707" builtinId="50" customBuiltin="1"/>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Accent1" xfId="688" builtinId="3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xfId="692" builtinId="35" customBuiltin="1"/>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xfId="696" builtinId="39" customBuiltin="1"/>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xfId="700" builtinId="43" customBuiltin="1"/>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xfId="704" builtinId="47" customBuiltin="1"/>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xfId="708" builtinId="51" customBuiltin="1"/>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Accent1" xfId="689" builtinId="32" customBuiltin="1"/>
    <cellStyle name="60% - Accent1 2" xfId="18" xr:uid="{00000000-0005-0000-0000-000048000000}"/>
    <cellStyle name="60% - Accent1 2 2" xfId="608" xr:uid="{00000000-0005-0000-0000-000049000000}"/>
    <cellStyle name="60% - Accent1 3" xfId="808" xr:uid="{00000000-0005-0000-0000-00004A000000}"/>
    <cellStyle name="60% - Accent2" xfId="693" builtinId="36" customBuiltin="1"/>
    <cellStyle name="60% - Accent2 2" xfId="19" xr:uid="{00000000-0005-0000-0000-00004B000000}"/>
    <cellStyle name="60% - Accent2 2 2" xfId="609" xr:uid="{00000000-0005-0000-0000-00004C000000}"/>
    <cellStyle name="60% - Accent2 3" xfId="811" xr:uid="{00000000-0005-0000-0000-00004D000000}"/>
    <cellStyle name="60% - Accent3" xfId="697" builtinId="40" customBuiltin="1"/>
    <cellStyle name="60% - Accent3 2" xfId="20" xr:uid="{00000000-0005-0000-0000-00004E000000}"/>
    <cellStyle name="60% - Accent3 2 2" xfId="610" xr:uid="{00000000-0005-0000-0000-00004F000000}"/>
    <cellStyle name="60% - Accent3 3" xfId="814" xr:uid="{00000000-0005-0000-0000-000050000000}"/>
    <cellStyle name="60% - Accent4" xfId="701" builtinId="44" customBuiltin="1"/>
    <cellStyle name="60% - Accent4 2" xfId="21" xr:uid="{00000000-0005-0000-0000-000051000000}"/>
    <cellStyle name="60% - Accent4 2 2" xfId="611" xr:uid="{00000000-0005-0000-0000-000052000000}"/>
    <cellStyle name="60% - Accent4 3" xfId="817" xr:uid="{00000000-0005-0000-0000-000053000000}"/>
    <cellStyle name="60% - Accent5" xfId="705" builtinId="48" customBuiltin="1"/>
    <cellStyle name="60% - Accent5 2" xfId="22" xr:uid="{00000000-0005-0000-0000-000054000000}"/>
    <cellStyle name="60% - Accent5 2 2" xfId="612" xr:uid="{00000000-0005-0000-0000-000055000000}"/>
    <cellStyle name="60% - Accent5 3" xfId="820" xr:uid="{00000000-0005-0000-0000-000056000000}"/>
    <cellStyle name="60% - Accent6" xfId="709" builtinId="52" customBuiltin="1"/>
    <cellStyle name="60% - Accent6 2" xfId="23" xr:uid="{00000000-0005-0000-0000-000057000000}"/>
    <cellStyle name="60% - Accent6 2 2" xfId="613" xr:uid="{00000000-0005-0000-0000-000058000000}"/>
    <cellStyle name="60% - Accent6 3" xfId="823" xr:uid="{00000000-0005-0000-0000-000059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xfId="680" builtinId="22" customBuiltin="1"/>
    <cellStyle name="Calculation 2" xfId="32" xr:uid="{00000000-0005-0000-0000-000070000000}"/>
    <cellStyle name="Calculation 2 2" xfId="622" xr:uid="{00000000-0005-0000-0000-000071000000}"/>
    <cellStyle name="Check Cell" xfId="682" builtinId="23" customBuiltin="1"/>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4" builtinId="53" customBuiltin="1"/>
    <cellStyle name="Explanatory Text 2" xfId="486" xr:uid="{00000000-0005-0000-0000-00003C020000}"/>
    <cellStyle name="Good" xfId="675" builtinId="26" customBuiltin="1"/>
    <cellStyle name="Good 2" xfId="487" xr:uid="{00000000-0005-0000-0000-00003D020000}"/>
    <cellStyle name="Good 2 2" xfId="624" xr:uid="{00000000-0005-0000-0000-00003E020000}"/>
    <cellStyle name="Heading 1" xfId="671" builtinId="16" customBuiltin="1"/>
    <cellStyle name="Heading 1 2" xfId="488" xr:uid="{00000000-0005-0000-0000-00003F020000}"/>
    <cellStyle name="Heading 2" xfId="672" builtinId="17" customBuiltin="1"/>
    <cellStyle name="Heading 2 2" xfId="489" xr:uid="{00000000-0005-0000-0000-000040020000}"/>
    <cellStyle name="Heading 2 2 2" xfId="625" xr:uid="{00000000-0005-0000-0000-000041020000}"/>
    <cellStyle name="Heading 3" xfId="673" builtinId="18" customBuiltin="1"/>
    <cellStyle name="Heading 3 2" xfId="490" xr:uid="{00000000-0005-0000-0000-000042020000}"/>
    <cellStyle name="Heading 4" xfId="674" builtinId="19" customBuiltin="1"/>
    <cellStyle name="Heading 4 2" xfId="491" xr:uid="{00000000-0005-0000-0000-000043020000}"/>
    <cellStyle name="Hyperlink" xfId="828" xr:uid="{00000000-0005-0000-0000-000044020000}"/>
    <cellStyle name="Hyperlink 2" xfId="492" xr:uid="{00000000-0005-0000-0000-000045020000}"/>
    <cellStyle name="Hyperlink 2 2" xfId="627" xr:uid="{00000000-0005-0000-0000-000046020000}"/>
    <cellStyle name="Hyperlink 3" xfId="493" xr:uid="{00000000-0005-0000-0000-000047020000}"/>
    <cellStyle name="Hyperlink 4" xfId="494" xr:uid="{00000000-0005-0000-0000-000048020000}"/>
    <cellStyle name="Hyperlink 4 2" xfId="628" xr:uid="{00000000-0005-0000-0000-000049020000}"/>
    <cellStyle name="Hyperlink 5" xfId="495" xr:uid="{00000000-0005-0000-0000-00004A020000}"/>
    <cellStyle name="Hyperlink 5 2" xfId="496" xr:uid="{00000000-0005-0000-0000-00004B020000}"/>
    <cellStyle name="Hyperlink 5 3" xfId="629" xr:uid="{00000000-0005-0000-0000-00004C020000}"/>
    <cellStyle name="Hyperlink 6" xfId="497" xr:uid="{00000000-0005-0000-0000-00004D020000}"/>
    <cellStyle name="Hyperlink 6 2" xfId="630" xr:uid="{00000000-0005-0000-0000-00004E020000}"/>
    <cellStyle name="Hyperlink 7" xfId="498" xr:uid="{00000000-0005-0000-0000-00004F020000}"/>
    <cellStyle name="Hyperlink 7 2" xfId="631" xr:uid="{00000000-0005-0000-0000-000050020000}"/>
    <cellStyle name="Hyperlink 8" xfId="626" xr:uid="{00000000-0005-0000-0000-000051020000}"/>
    <cellStyle name="Input" xfId="678" builtinId="20" customBuiltin="1"/>
    <cellStyle name="Input 2" xfId="499" xr:uid="{00000000-0005-0000-0000-000052020000}"/>
    <cellStyle name="Input 2 2" xfId="632" xr:uid="{00000000-0005-0000-0000-000053020000}"/>
    <cellStyle name="Linked Cell" xfId="681" builtinId="24" customBuiltin="1"/>
    <cellStyle name="Linked Cell 2" xfId="500" xr:uid="{00000000-0005-0000-0000-000054020000}"/>
    <cellStyle name="Neutral" xfId="677" builtinId="28" customBuiltin="1"/>
    <cellStyle name="Neutral 2" xfId="501" xr:uid="{00000000-0005-0000-0000-000055020000}"/>
    <cellStyle name="Neutral 2 2" xfId="633" xr:uid="{00000000-0005-0000-0000-000056020000}"/>
    <cellStyle name="Normal" xfId="0" builtinId="0"/>
    <cellStyle name="Normal 10" xfId="502" xr:uid="{00000000-0005-0000-0000-000057020000}"/>
    <cellStyle name="Normal 100" xfId="503" xr:uid="{00000000-0005-0000-0000-000058020000}"/>
    <cellStyle name="Normal 118" xfId="504" xr:uid="{00000000-0005-0000-0000-000059020000}"/>
    <cellStyle name="Normal 12" xfId="505" xr:uid="{00000000-0005-0000-0000-00005A020000}"/>
    <cellStyle name="Normal 13" xfId="506" xr:uid="{00000000-0005-0000-0000-00005B020000}"/>
    <cellStyle name="Normal 13 2" xfId="507" xr:uid="{00000000-0005-0000-0000-00005C020000}"/>
    <cellStyle name="Normal 13 2 2" xfId="508" xr:uid="{00000000-0005-0000-0000-00005D020000}"/>
    <cellStyle name="Normal 13 2 2 2" xfId="509" xr:uid="{00000000-0005-0000-0000-00005E020000}"/>
    <cellStyle name="Normal 13 2 2 2 2" xfId="510" xr:uid="{00000000-0005-0000-0000-00005F020000}"/>
    <cellStyle name="Normal 13 2 2 2 2 2" xfId="638" xr:uid="{00000000-0005-0000-0000-000060020000}"/>
    <cellStyle name="Normal 13 2 2 2 2 2 2" xfId="775" xr:uid="{00000000-0005-0000-0000-000061020000}"/>
    <cellStyle name="Normal 13 2 2 2 2 3" xfId="728" xr:uid="{00000000-0005-0000-0000-000062020000}"/>
    <cellStyle name="Normal 13 2 2 2 3" xfId="511" xr:uid="{00000000-0005-0000-0000-000063020000}"/>
    <cellStyle name="Normal 13 2 2 2 3 2" xfId="639" xr:uid="{00000000-0005-0000-0000-000064020000}"/>
    <cellStyle name="Normal 13 2 2 2 3 2 2" xfId="776" xr:uid="{00000000-0005-0000-0000-000065020000}"/>
    <cellStyle name="Normal 13 2 2 2 3 3" xfId="729" xr:uid="{00000000-0005-0000-0000-000066020000}"/>
    <cellStyle name="Normal 13 2 2 2 4" xfId="637" xr:uid="{00000000-0005-0000-0000-000067020000}"/>
    <cellStyle name="Normal 13 2 2 2 4 2" xfId="774" xr:uid="{00000000-0005-0000-0000-000068020000}"/>
    <cellStyle name="Normal 13 2 2 2 5" xfId="727" xr:uid="{00000000-0005-0000-0000-000069020000}"/>
    <cellStyle name="Normal 13 2 2 3" xfId="636" xr:uid="{00000000-0005-0000-0000-00006A020000}"/>
    <cellStyle name="Normal 13 2 2 3 2" xfId="773" xr:uid="{00000000-0005-0000-0000-00006B020000}"/>
    <cellStyle name="Normal 13 2 2 4" xfId="726" xr:uid="{00000000-0005-0000-0000-00006C020000}"/>
    <cellStyle name="Normal 13 2 3" xfId="512" xr:uid="{00000000-0005-0000-0000-00006D020000}"/>
    <cellStyle name="Normal 13 2 3 2" xfId="640" xr:uid="{00000000-0005-0000-0000-00006E020000}"/>
    <cellStyle name="Normal 13 2 3 2 2" xfId="777" xr:uid="{00000000-0005-0000-0000-00006F020000}"/>
    <cellStyle name="Normal 13 2 3 3" xfId="730" xr:uid="{00000000-0005-0000-0000-000070020000}"/>
    <cellStyle name="Normal 13 2 4" xfId="635" xr:uid="{00000000-0005-0000-0000-000071020000}"/>
    <cellStyle name="Normal 13 2 4 2" xfId="772" xr:uid="{00000000-0005-0000-0000-000072020000}"/>
    <cellStyle name="Normal 13 2 5" xfId="725" xr:uid="{00000000-0005-0000-0000-000073020000}"/>
    <cellStyle name="Normal 13 3" xfId="513" xr:uid="{00000000-0005-0000-0000-000074020000}"/>
    <cellStyle name="Normal 13 3 2" xfId="514" xr:uid="{00000000-0005-0000-0000-000075020000}"/>
    <cellStyle name="Normal 13 3 2 2" xfId="642" xr:uid="{00000000-0005-0000-0000-000076020000}"/>
    <cellStyle name="Normal 13 3 2 2 2" xfId="779" xr:uid="{00000000-0005-0000-0000-000077020000}"/>
    <cellStyle name="Normal 13 3 2 3" xfId="732" xr:uid="{00000000-0005-0000-0000-000078020000}"/>
    <cellStyle name="Normal 13 3 3" xfId="641" xr:uid="{00000000-0005-0000-0000-000079020000}"/>
    <cellStyle name="Normal 13 3 3 2" xfId="778" xr:uid="{00000000-0005-0000-0000-00007A020000}"/>
    <cellStyle name="Normal 13 3 4" xfId="731" xr:uid="{00000000-0005-0000-0000-00007B020000}"/>
    <cellStyle name="Normal 13 4" xfId="515" xr:uid="{00000000-0005-0000-0000-00007C020000}"/>
    <cellStyle name="Normal 13 4 2" xfId="643" xr:uid="{00000000-0005-0000-0000-00007D020000}"/>
    <cellStyle name="Normal 13 4 2 2" xfId="780" xr:uid="{00000000-0005-0000-0000-00007E020000}"/>
    <cellStyle name="Normal 13 4 3" xfId="733" xr:uid="{00000000-0005-0000-0000-00007F020000}"/>
    <cellStyle name="Normal 13 5" xfId="634" xr:uid="{00000000-0005-0000-0000-000080020000}"/>
    <cellStyle name="Normal 13 5 2" xfId="771" xr:uid="{00000000-0005-0000-0000-000081020000}"/>
    <cellStyle name="Normal 13 6" xfId="516" xr:uid="{00000000-0005-0000-0000-000082020000}"/>
    <cellStyle name="Normal 13 6 2" xfId="644" xr:uid="{00000000-0005-0000-0000-000083020000}"/>
    <cellStyle name="Normal 13 6 2 2" xfId="781" xr:uid="{00000000-0005-0000-0000-000084020000}"/>
    <cellStyle name="Normal 13 6 3" xfId="734" xr:uid="{00000000-0005-0000-0000-000085020000}"/>
    <cellStyle name="Normal 13 7" xfId="724" xr:uid="{00000000-0005-0000-0000-000086020000}"/>
    <cellStyle name="Normal 13 8" xfId="827" xr:uid="{00000000-0005-0000-0000-000087020000}"/>
    <cellStyle name="Normal 13 9" xfId="826" xr:uid="{00000000-0005-0000-0000-000088020000}"/>
    <cellStyle name="Normal 15" xfId="517" xr:uid="{00000000-0005-0000-0000-000089020000}"/>
    <cellStyle name="Normal 16" xfId="518" xr:uid="{00000000-0005-0000-0000-00008A020000}"/>
    <cellStyle name="Normal 17" xfId="519" xr:uid="{00000000-0005-0000-0000-00008B020000}"/>
    <cellStyle name="Normal 19" xfId="520" xr:uid="{00000000-0005-0000-0000-00008C020000}"/>
    <cellStyle name="Normal 2" xfId="521" xr:uid="{00000000-0005-0000-0000-00008D020000}"/>
    <cellStyle name="Normal 2 2" xfId="522" xr:uid="{00000000-0005-0000-0000-00008E020000}"/>
    <cellStyle name="Normal 2 2 2" xfId="523" xr:uid="{00000000-0005-0000-0000-00008F020000}"/>
    <cellStyle name="Normal 2 2 2 2" xfId="645" xr:uid="{00000000-0005-0000-0000-000090020000}"/>
    <cellStyle name="Normal 2 2 2 2 2" xfId="782" xr:uid="{00000000-0005-0000-0000-000091020000}"/>
    <cellStyle name="Normal 2 2 2 3" xfId="735" xr:uid="{00000000-0005-0000-0000-000092020000}"/>
    <cellStyle name="Normal 2 2 3" xfId="524" xr:uid="{00000000-0005-0000-0000-000093020000}"/>
    <cellStyle name="Normal 2 2 3 2" xfId="646" xr:uid="{00000000-0005-0000-0000-000094020000}"/>
    <cellStyle name="Normal 2 2 3 2 2" xfId="783" xr:uid="{00000000-0005-0000-0000-000095020000}"/>
    <cellStyle name="Normal 2 2 3 3" xfId="736" xr:uid="{00000000-0005-0000-0000-000096020000}"/>
    <cellStyle name="Normal 2 3" xfId="525" xr:uid="{00000000-0005-0000-0000-000097020000}"/>
    <cellStyle name="Normal 2 3 2" xfId="526" xr:uid="{00000000-0005-0000-0000-000098020000}"/>
    <cellStyle name="Normal 2 3 2 2" xfId="647" xr:uid="{00000000-0005-0000-0000-000099020000}"/>
    <cellStyle name="Normal 2 3 2 2 2" xfId="784" xr:uid="{00000000-0005-0000-0000-00009A020000}"/>
    <cellStyle name="Normal 2 3 2 3" xfId="737" xr:uid="{00000000-0005-0000-0000-00009B020000}"/>
    <cellStyle name="Normal 2 4" xfId="527" xr:uid="{00000000-0005-0000-0000-00009C020000}"/>
    <cellStyle name="Normal 2 4 2" xfId="528" xr:uid="{00000000-0005-0000-0000-00009D020000}"/>
    <cellStyle name="Normal 2 4 2 2" xfId="648" xr:uid="{00000000-0005-0000-0000-00009E020000}"/>
    <cellStyle name="Normal 2 4 2 2 2" xfId="785" xr:uid="{00000000-0005-0000-0000-00009F020000}"/>
    <cellStyle name="Normal 2 4 2 3" xfId="738" xr:uid="{00000000-0005-0000-0000-0000A0020000}"/>
    <cellStyle name="Normal 2 5" xfId="529" xr:uid="{00000000-0005-0000-0000-0000A1020000}"/>
    <cellStyle name="Normal 23" xfId="530" xr:uid="{00000000-0005-0000-0000-0000A2020000}"/>
    <cellStyle name="Normal 3" xfId="531" xr:uid="{00000000-0005-0000-0000-0000A3020000}"/>
    <cellStyle name="Normal 3 2" xfId="532" xr:uid="{00000000-0005-0000-0000-0000A4020000}"/>
    <cellStyle name="Normal 3 2 11" xfId="533" xr:uid="{00000000-0005-0000-0000-0000A5020000}"/>
    <cellStyle name="Normal 3 2 2" xfId="649" xr:uid="{00000000-0005-0000-0000-0000A6020000}"/>
    <cellStyle name="Normal 3 2 2 2" xfId="786" xr:uid="{00000000-0005-0000-0000-0000A7020000}"/>
    <cellStyle name="Normal 3 2 3" xfId="739" xr:uid="{00000000-0005-0000-0000-0000A8020000}"/>
    <cellStyle name="Normal 3 3" xfId="534" xr:uid="{00000000-0005-0000-0000-0000A9020000}"/>
    <cellStyle name="Normal 3 4" xfId="535" xr:uid="{00000000-0005-0000-0000-0000AA020000}"/>
    <cellStyle name="Normal 3 4 2" xfId="650" xr:uid="{00000000-0005-0000-0000-0000AB020000}"/>
    <cellStyle name="Normal 3 4 2 2" xfId="787" xr:uid="{00000000-0005-0000-0000-0000AC020000}"/>
    <cellStyle name="Normal 3 4 3" xfId="740" xr:uid="{00000000-0005-0000-0000-0000AD020000}"/>
    <cellStyle name="Normal 3 8" xfId="536" xr:uid="{00000000-0005-0000-0000-0000AE020000}"/>
    <cellStyle name="Normal 3 8 2" xfId="537" xr:uid="{00000000-0005-0000-0000-0000AF020000}"/>
    <cellStyle name="Normal 3 8 2 2" xfId="538" xr:uid="{00000000-0005-0000-0000-0000B0020000}"/>
    <cellStyle name="Normal 3 8 2 2 2" xfId="653" xr:uid="{00000000-0005-0000-0000-0000B1020000}"/>
    <cellStyle name="Normal 3 8 2 2 2 2" xfId="790" xr:uid="{00000000-0005-0000-0000-0000B2020000}"/>
    <cellStyle name="Normal 3 8 2 2 3" xfId="743" xr:uid="{00000000-0005-0000-0000-0000B3020000}"/>
    <cellStyle name="Normal 3 8 2 3" xfId="652" xr:uid="{00000000-0005-0000-0000-0000B4020000}"/>
    <cellStyle name="Normal 3 8 2 3 2" xfId="789" xr:uid="{00000000-0005-0000-0000-0000B5020000}"/>
    <cellStyle name="Normal 3 8 2 4" xfId="742" xr:uid="{00000000-0005-0000-0000-0000B6020000}"/>
    <cellStyle name="Normal 3 8 3" xfId="539" xr:uid="{00000000-0005-0000-0000-0000B7020000}"/>
    <cellStyle name="Normal 3 8 3 2" xfId="654" xr:uid="{00000000-0005-0000-0000-0000B8020000}"/>
    <cellStyle name="Normal 3 8 3 2 2" xfId="791" xr:uid="{00000000-0005-0000-0000-0000B9020000}"/>
    <cellStyle name="Normal 3 8 3 3" xfId="744" xr:uid="{00000000-0005-0000-0000-0000BA020000}"/>
    <cellStyle name="Normal 3 8 4" xfId="651" xr:uid="{00000000-0005-0000-0000-0000BB020000}"/>
    <cellStyle name="Normal 3 8 4 2" xfId="788" xr:uid="{00000000-0005-0000-0000-0000BC020000}"/>
    <cellStyle name="Normal 3 8 5" xfId="741" xr:uid="{00000000-0005-0000-0000-0000BD020000}"/>
    <cellStyle name="Normal 4" xfId="540" xr:uid="{00000000-0005-0000-0000-0000BE020000}"/>
    <cellStyle name="Normal 4 2" xfId="541" xr:uid="{00000000-0005-0000-0000-0000BF020000}"/>
    <cellStyle name="Normal 4 2 2" xfId="655" xr:uid="{00000000-0005-0000-0000-0000C0020000}"/>
    <cellStyle name="Normal 4 2 2 2" xfId="792" xr:uid="{00000000-0005-0000-0000-0000C1020000}"/>
    <cellStyle name="Normal 4 2 3" xfId="745" xr:uid="{00000000-0005-0000-0000-0000C2020000}"/>
    <cellStyle name="Normal 4 3" xfId="542" xr:uid="{00000000-0005-0000-0000-0000C3020000}"/>
    <cellStyle name="Normal 4 4" xfId="543" xr:uid="{00000000-0005-0000-0000-0000C4020000}"/>
    <cellStyle name="Normal 4 4 2" xfId="656" xr:uid="{00000000-0005-0000-0000-0000C5020000}"/>
    <cellStyle name="Normal 4 4 2 2" xfId="793" xr:uid="{00000000-0005-0000-0000-0000C6020000}"/>
    <cellStyle name="Normal 4 4 3" xfId="746" xr:uid="{00000000-0005-0000-0000-0000C7020000}"/>
    <cellStyle name="Normal 416" xfId="544" xr:uid="{00000000-0005-0000-0000-0000C8020000}"/>
    <cellStyle name="Normal 417" xfId="545" xr:uid="{00000000-0005-0000-0000-0000C9020000}"/>
    <cellStyle name="Normal 428" xfId="546" xr:uid="{00000000-0005-0000-0000-0000CA020000}"/>
    <cellStyle name="Normal 429" xfId="547" xr:uid="{00000000-0005-0000-0000-0000CB020000}"/>
    <cellStyle name="Normal 486" xfId="548" xr:uid="{00000000-0005-0000-0000-0000CC020000}"/>
    <cellStyle name="Normal 487" xfId="549" xr:uid="{00000000-0005-0000-0000-0000CD020000}"/>
    <cellStyle name="Normal 489" xfId="550" xr:uid="{00000000-0005-0000-0000-0000CE020000}"/>
    <cellStyle name="Normal 490" xfId="551" xr:uid="{00000000-0005-0000-0000-0000CF020000}"/>
    <cellStyle name="Normal 5" xfId="552" xr:uid="{00000000-0005-0000-0000-0000D0020000}"/>
    <cellStyle name="Normal 5 2" xfId="553" xr:uid="{00000000-0005-0000-0000-0000D1020000}"/>
    <cellStyle name="Normal 5 3" xfId="554" xr:uid="{00000000-0005-0000-0000-0000D2020000}"/>
    <cellStyle name="Normal 5 3 2" xfId="657" xr:uid="{00000000-0005-0000-0000-0000D3020000}"/>
    <cellStyle name="Normal 5 3 2 2" xfId="794" xr:uid="{00000000-0005-0000-0000-0000D4020000}"/>
    <cellStyle name="Normal 5 3 3" xfId="747" xr:uid="{00000000-0005-0000-0000-0000D5020000}"/>
    <cellStyle name="Normal 506" xfId="555" xr:uid="{00000000-0005-0000-0000-0000D6020000}"/>
    <cellStyle name="Normal 516" xfId="556" xr:uid="{00000000-0005-0000-0000-0000D7020000}"/>
    <cellStyle name="Normal 517" xfId="557" xr:uid="{00000000-0005-0000-0000-0000D8020000}"/>
    <cellStyle name="Normal 53" xfId="558" xr:uid="{00000000-0005-0000-0000-0000D9020000}"/>
    <cellStyle name="Normal 54" xfId="559" xr:uid="{00000000-0005-0000-0000-0000DA020000}"/>
    <cellStyle name="Normal 542" xfId="560" xr:uid="{00000000-0005-0000-0000-0000DB020000}"/>
    <cellStyle name="Normal 543" xfId="561" xr:uid="{00000000-0005-0000-0000-0000DC020000}"/>
    <cellStyle name="Normal 544" xfId="562" xr:uid="{00000000-0005-0000-0000-0000DD020000}"/>
    <cellStyle name="Normal 547" xfId="563" xr:uid="{00000000-0005-0000-0000-0000DE020000}"/>
    <cellStyle name="Normal 548" xfId="564" xr:uid="{00000000-0005-0000-0000-0000DF020000}"/>
    <cellStyle name="Normal 550" xfId="565" xr:uid="{00000000-0005-0000-0000-0000E0020000}"/>
    <cellStyle name="Normal 571" xfId="566" xr:uid="{00000000-0005-0000-0000-0000E1020000}"/>
    <cellStyle name="Normal 572" xfId="567" xr:uid="{00000000-0005-0000-0000-0000E2020000}"/>
    <cellStyle name="Normal 6" xfId="568" xr:uid="{00000000-0005-0000-0000-0000E3020000}"/>
    <cellStyle name="Normal 6 2" xfId="569" xr:uid="{00000000-0005-0000-0000-0000E4020000}"/>
    <cellStyle name="Normal 6 2 2" xfId="659" xr:uid="{00000000-0005-0000-0000-0000E5020000}"/>
    <cellStyle name="Normal 6 2 2 2" xfId="796" xr:uid="{00000000-0005-0000-0000-0000E6020000}"/>
    <cellStyle name="Normal 6 2 3" xfId="749" xr:uid="{00000000-0005-0000-0000-0000E7020000}"/>
    <cellStyle name="Normal 6 3" xfId="570" xr:uid="{00000000-0005-0000-0000-0000E8020000}"/>
    <cellStyle name="Normal 6 4" xfId="658" xr:uid="{00000000-0005-0000-0000-0000E9020000}"/>
    <cellStyle name="Normal 6 4 2" xfId="795" xr:uid="{00000000-0005-0000-0000-0000EA020000}"/>
    <cellStyle name="Normal 6 5" xfId="748" xr:uid="{00000000-0005-0000-0000-0000EB020000}"/>
    <cellStyle name="Normal 7" xfId="571" xr:uid="{00000000-0005-0000-0000-0000EC020000}"/>
    <cellStyle name="Normal 7 2" xfId="572" xr:uid="{00000000-0005-0000-0000-0000ED020000}"/>
    <cellStyle name="Normal 8" xfId="573" xr:uid="{00000000-0005-0000-0000-0000EE020000}"/>
    <cellStyle name="Normal 9" xfId="710" xr:uid="{00000000-0005-0000-0000-0000EF020000}"/>
    <cellStyle name="Normal 9 2" xfId="824" xr:uid="{00000000-0005-0000-0000-0000F0020000}"/>
    <cellStyle name="Normal_Sheet1" xfId="574" xr:uid="{00000000-0005-0000-0000-0000F1020000}"/>
    <cellStyle name="Note 2" xfId="575" xr:uid="{00000000-0005-0000-0000-0000F2020000}"/>
    <cellStyle name="Note 2 2" xfId="660" xr:uid="{00000000-0005-0000-0000-0000F3020000}"/>
    <cellStyle name="Note 2 2 2" xfId="797" xr:uid="{00000000-0005-0000-0000-0000F4020000}"/>
    <cellStyle name="Note 2 3" xfId="750" xr:uid="{00000000-0005-0000-0000-0000F5020000}"/>
    <cellStyle name="Note 3" xfId="711" xr:uid="{00000000-0005-0000-0000-0000F6020000}"/>
    <cellStyle name="Note 3 2" xfId="825" xr:uid="{00000000-0005-0000-0000-0000F7020000}"/>
    <cellStyle name="Output" xfId="679" builtinId="21" customBuiltin="1"/>
    <cellStyle name="Output 2" xfId="576" xr:uid="{00000000-0005-0000-0000-0000F8020000}"/>
    <cellStyle name="Output 2 2" xfId="661" xr:uid="{00000000-0005-0000-0000-0000F9020000}"/>
    <cellStyle name="Percent" xfId="1" xr:uid="{00000000-0005-0000-0000-0000FA020000}"/>
    <cellStyle name="Percent 2" xfId="577" xr:uid="{00000000-0005-0000-0000-0000FB020000}"/>
    <cellStyle name="Standard 3" xfId="578" xr:uid="{00000000-0005-0000-0000-0000FC020000}"/>
    <cellStyle name="Standard 4" xfId="579" xr:uid="{00000000-0005-0000-0000-0000FD020000}"/>
    <cellStyle name="Standard 4 2" xfId="580" xr:uid="{00000000-0005-0000-0000-0000FE020000}"/>
    <cellStyle name="Standard 4 2 2" xfId="581" xr:uid="{00000000-0005-0000-0000-0000FF020000}"/>
    <cellStyle name="Standard 4 2 2 2" xfId="582" xr:uid="{00000000-0005-0000-0000-000000030000}"/>
    <cellStyle name="Standard 4 2 2 2 2" xfId="665" xr:uid="{00000000-0005-0000-0000-000001030000}"/>
    <cellStyle name="Standard 4 2 2 2 2 2" xfId="801" xr:uid="{00000000-0005-0000-0000-000002030000}"/>
    <cellStyle name="Standard 4 2 2 2 3" xfId="754" xr:uid="{00000000-0005-0000-0000-000003030000}"/>
    <cellStyle name="Standard 4 2 2 3" xfId="664" xr:uid="{00000000-0005-0000-0000-000004030000}"/>
    <cellStyle name="Standard 4 2 2 3 2" xfId="800" xr:uid="{00000000-0005-0000-0000-000005030000}"/>
    <cellStyle name="Standard 4 2 2 4" xfId="753" xr:uid="{00000000-0005-0000-0000-000006030000}"/>
    <cellStyle name="Standard 4 2 3" xfId="583" xr:uid="{00000000-0005-0000-0000-000007030000}"/>
    <cellStyle name="Standard 4 2 3 2" xfId="666" xr:uid="{00000000-0005-0000-0000-000008030000}"/>
    <cellStyle name="Standard 4 2 3 2 2" xfId="802" xr:uid="{00000000-0005-0000-0000-000009030000}"/>
    <cellStyle name="Standard 4 2 3 3" xfId="755" xr:uid="{00000000-0005-0000-0000-00000A030000}"/>
    <cellStyle name="Standard 4 2 4" xfId="663" xr:uid="{00000000-0005-0000-0000-00000B030000}"/>
    <cellStyle name="Standard 4 2 4 2" xfId="799" xr:uid="{00000000-0005-0000-0000-00000C030000}"/>
    <cellStyle name="Standard 4 2 5" xfId="752" xr:uid="{00000000-0005-0000-0000-00000D030000}"/>
    <cellStyle name="Standard 4 3" xfId="584" xr:uid="{00000000-0005-0000-0000-00000E030000}"/>
    <cellStyle name="Standard 4 3 2" xfId="585" xr:uid="{00000000-0005-0000-0000-00000F030000}"/>
    <cellStyle name="Standard 4 3 2 2" xfId="668" xr:uid="{00000000-0005-0000-0000-000010030000}"/>
    <cellStyle name="Standard 4 3 2 2 2" xfId="804" xr:uid="{00000000-0005-0000-0000-000011030000}"/>
    <cellStyle name="Standard 4 3 2 3" xfId="757" xr:uid="{00000000-0005-0000-0000-000012030000}"/>
    <cellStyle name="Standard 4 3 3" xfId="667" xr:uid="{00000000-0005-0000-0000-000013030000}"/>
    <cellStyle name="Standard 4 3 3 2" xfId="803" xr:uid="{00000000-0005-0000-0000-000014030000}"/>
    <cellStyle name="Standard 4 3 4" xfId="756" xr:uid="{00000000-0005-0000-0000-000015030000}"/>
    <cellStyle name="Standard 4 4" xfId="586" xr:uid="{00000000-0005-0000-0000-000016030000}"/>
    <cellStyle name="Standard 4 4 2" xfId="669" xr:uid="{00000000-0005-0000-0000-000017030000}"/>
    <cellStyle name="Standard 4 4 2 2" xfId="805" xr:uid="{00000000-0005-0000-0000-000018030000}"/>
    <cellStyle name="Standard 4 4 3" xfId="758" xr:uid="{00000000-0005-0000-0000-000019030000}"/>
    <cellStyle name="Standard 4 5" xfId="662" xr:uid="{00000000-0005-0000-0000-00001A030000}"/>
    <cellStyle name="Standard 4 5 2" xfId="798" xr:uid="{00000000-0005-0000-0000-00001B030000}"/>
    <cellStyle name="Standard 4 6" xfId="751" xr:uid="{00000000-0005-0000-0000-00001C030000}"/>
    <cellStyle name="Standard 6" xfId="587" xr:uid="{00000000-0005-0000-0000-00001D030000}"/>
    <cellStyle name="Title" xfId="670" builtinId="15" customBuiltin="1"/>
    <cellStyle name="Title 2" xfId="588" xr:uid="{00000000-0005-0000-0000-00001E030000}"/>
    <cellStyle name="Total" xfId="685" builtinId="25" customBuiltin="1"/>
    <cellStyle name="Total 2" xfId="589" xr:uid="{00000000-0005-0000-0000-00001F030000}"/>
    <cellStyle name="Warning Text" xfId="683" builtinId="11" customBuiltin="1"/>
    <cellStyle name="Warning Text 2" xfId="590" xr:uid="{00000000-0005-0000-0000-000020030000}"/>
    <cellStyle name="표준 2" xfId="591" xr:uid="{00000000-0005-0000-0000-00003C030000}"/>
    <cellStyle name="一般 7" xfId="592" xr:uid="{00000000-0005-0000-0000-000035030000}"/>
    <cellStyle name="標準 2" xfId="593" xr:uid="{00000000-0005-0000-0000-000026030000}"/>
    <cellStyle name="標準 2 2" xfId="594" xr:uid="{00000000-0005-0000-0000-000027030000}"/>
    <cellStyle name="標準 2 3" xfId="595" xr:uid="{00000000-0005-0000-0000-000028030000}"/>
  </cellStyles>
  <dxfs count="11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ill_scarnecchia@kycon.com" TargetMode="External"/><Relationship Id="rId1" Type="http://schemas.openxmlformats.org/officeDocument/2006/relationships/hyperlink" Target="mailto:jill_scarnecchia@kyc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8" customWidth="1"/>
    <col min="2" max="2" width="57.15234375" style="58" customWidth="1"/>
    <col min="3" max="16384" width="8.7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2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FF00FFB-E65B-4557-8F1A-3576641A257C}"/>
    </customSheetView>
    <customSheetView guid="{4BDF1A28-30D5-449D-B20E-D6C97EF9FAE1}" showAutoFilter="1">
      <selection activeCell="C1" sqref="C1:D65536"/>
      <pageMargins left="0" right="0" top="0" bottom="0" header="0" footer="0"/>
      <pageSetup orientation="portrait"/>
      <autoFilter ref="B1:C1" xr:uid="{39C2719E-E4B3-4D09-AA4B-6856109B99C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84375" customWidth="1"/>
    <col min="2" max="2" width="10.15234375" customWidth="1"/>
    <col min="3" max="3" width="11.4609375" customWidth="1"/>
    <col min="4" max="4" width="17.15234375" style="149" customWidth="1"/>
    <col min="5" max="5" width="42.23046875" customWidth="1"/>
    <col min="6" max="6" width="53.23046875" customWidth="1"/>
    <col min="7" max="7" width="0.843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57" customWidth="1"/>
    <col min="2" max="2" width="35.4609375" style="157" customWidth="1"/>
    <col min="3" max="3" width="105.4609375" style="157" customWidth="1"/>
    <col min="4" max="5" width="1.765625" style="157" customWidth="1"/>
    <col min="6" max="6" width="52" style="157" customWidth="1"/>
    <col min="7" max="7" width="4.84375" style="157" customWidth="1"/>
    <col min="8" max="16384" width="8.843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 zoomScale="80" zoomScaleNormal="80" workbookViewId="0">
      <selection activeCell="D83" sqref="D83:E83"/>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65"/>
      <c r="B1" s="366"/>
      <c r="C1" s="366"/>
      <c r="D1" s="366"/>
      <c r="E1" s="366"/>
      <c r="F1" s="366"/>
      <c r="G1" s="366"/>
      <c r="H1" s="366"/>
      <c r="I1" s="366"/>
      <c r="J1" s="366"/>
      <c r="K1" s="367"/>
      <c r="L1" s="103"/>
      <c r="P1" s="3"/>
      <c r="Q1" s="3"/>
      <c r="R1" s="3"/>
      <c r="S1" s="3"/>
      <c r="T1" s="3"/>
      <c r="U1" s="3"/>
      <c r="V1" s="3"/>
      <c r="W1" s="3"/>
      <c r="X1" s="3"/>
      <c r="Y1" s="3"/>
      <c r="Z1" s="3"/>
      <c r="AA1" s="3"/>
      <c r="AB1" s="3"/>
      <c r="AC1" s="3"/>
      <c r="AD1" s="3"/>
      <c r="AE1" s="3"/>
      <c r="AF1" s="3"/>
      <c r="AG1" s="3"/>
      <c r="AH1" s="3"/>
    </row>
    <row r="2" spans="1:34" ht="81.75" customHeight="1">
      <c r="A2" s="28"/>
      <c r="B2" s="304"/>
      <c r="C2" s="29"/>
      <c r="D2" s="368" t="str">
        <f ca="1">OFFSET(L!$C$1,MATCH("Declaration"&amp;ADDRESS(ROW(),COLUMN(),4),L!$A:$A,0)-1,SL,,)</f>
        <v>Extended Mineral Reporting Template (EMRT)</v>
      </c>
      <c r="E2" s="369"/>
      <c r="F2" s="369"/>
      <c r="G2" s="369"/>
      <c r="H2" s="369"/>
      <c r="I2" s="369"/>
      <c r="J2" s="37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9"/>
      <c r="F3" s="390"/>
      <c r="G3" s="390"/>
      <c r="H3" s="390"/>
      <c r="I3" s="390"/>
      <c r="J3" s="191" t="s">
        <v>12830</v>
      </c>
      <c r="K3" s="30"/>
      <c r="L3" s="103"/>
      <c r="P3" s="39">
        <f>MATCH($D$3,LN,0)</f>
        <v>1</v>
      </c>
    </row>
    <row r="4" spans="1:34" ht="15">
      <c r="A4" s="28"/>
      <c r="B4" s="374" t="str">
        <f ca="1">OFFSET(L!$C$1,MATCH("Declaration"&amp;ADDRESS(ROW(),COLUMN(),4),L!$A:$A,0)-1,SL,,)</f>
        <v>The purpose of this document is to collect sourcing information on cobalt or natural mica.</v>
      </c>
      <c r="C4" s="374"/>
      <c r="D4" s="374"/>
      <c r="E4" s="374"/>
      <c r="F4" s="374"/>
      <c r="G4" s="374"/>
      <c r="H4" s="374"/>
      <c r="I4" s="381" t="str">
        <f ca="1">OFFSET(L!$C$1,MATCH("Declaration"&amp;ADDRESS(ROW(),COLUMN(),4),L!$A:$A,0)-1,SL,,)</f>
        <v>Link to Terms &amp; Conditions</v>
      </c>
      <c r="J4" s="38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0"/>
      <c r="L6" s="105" t="s">
        <v>18</v>
      </c>
      <c r="P6" s="3"/>
      <c r="Q6" s="3"/>
      <c r="R6" s="3"/>
      <c r="S6" s="3"/>
      <c r="T6" s="3"/>
      <c r="U6" s="3"/>
      <c r="V6" s="3"/>
      <c r="W6" s="3"/>
      <c r="X6" s="3"/>
      <c r="Y6" s="3"/>
      <c r="Z6" s="3"/>
      <c r="AA6" s="3"/>
      <c r="AB6" s="3"/>
      <c r="AC6" s="3"/>
      <c r="AD6" s="3"/>
      <c r="AE6" s="3"/>
      <c r="AF6" s="3"/>
      <c r="AG6" s="3"/>
      <c r="AH6" s="3"/>
    </row>
    <row r="7" spans="1:34" ht="15">
      <c r="A7" s="28"/>
      <c r="B7" s="382" t="str">
        <f ca="1">OFFSET(L!$C$1,MATCH("Declaration"&amp;ADDRESS(ROW(),COLUMN(),4),L!$A:$A,0)-1,SL,,)</f>
        <v>Company Information</v>
      </c>
      <c r="C7" s="382"/>
      <c r="D7" s="382"/>
      <c r="E7" s="382"/>
      <c r="F7" s="382"/>
      <c r="G7" s="382"/>
      <c r="H7" s="382"/>
      <c r="I7" s="382"/>
      <c r="J7" s="38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1" t="s">
        <v>19202</v>
      </c>
      <c r="E8" s="372"/>
      <c r="F8" s="372"/>
      <c r="G8" s="372"/>
      <c r="H8" s="372"/>
      <c r="I8" s="372"/>
      <c r="J8" s="373"/>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5" t="s">
        <v>19</v>
      </c>
      <c r="E9" s="356"/>
      <c r="F9" s="356"/>
      <c r="G9" s="357"/>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3" t="str">
        <f ca="1">OFFSET(L!$C$1,MATCH("Declaration"&amp;ADDRESS(ROW(),COLUMN(),4)&amp;LEFT($D$9,1),L!$A:$A,0)-1,SL,,)</f>
        <v>Description of Scope:</v>
      </c>
      <c r="C10" s="113"/>
      <c r="D10" s="375"/>
      <c r="E10" s="376"/>
      <c r="F10" s="376"/>
      <c r="G10" s="376"/>
      <c r="H10" s="376"/>
      <c r="I10" s="376"/>
      <c r="J10" s="377"/>
      <c r="K10" s="30"/>
      <c r="L10" s="105"/>
      <c r="Q10" s="3"/>
      <c r="R10" s="3"/>
      <c r="S10" s="3"/>
      <c r="T10" s="3"/>
      <c r="U10" s="3"/>
      <c r="V10" s="3"/>
      <c r="W10" s="3"/>
      <c r="X10" s="3"/>
      <c r="Y10" s="3"/>
      <c r="Z10" s="3"/>
      <c r="AA10" s="3"/>
      <c r="AB10" s="3"/>
      <c r="AC10" s="3"/>
      <c r="AD10" s="3"/>
      <c r="AE10" s="3"/>
      <c r="AF10" s="3"/>
      <c r="AG10" s="3"/>
      <c r="AH10" s="3"/>
    </row>
    <row r="11" spans="1:34" ht="15">
      <c r="A11" s="32"/>
      <c r="B11" s="384"/>
      <c r="C11" s="113"/>
      <c r="D11" s="385" t="str">
        <f ca="1">IF(D9=Q9,OFFSET(L!$C$1,MATCH("Declaration"&amp;ADDRESS(ROW(),COLUMN(),4),L!$A:$A,0)-1,SL,,),"")</f>
        <v/>
      </c>
      <c r="E11" s="386"/>
      <c r="F11" s="386"/>
      <c r="G11" s="386"/>
      <c r="H11" s="386"/>
      <c r="I11" s="386"/>
      <c r="J11" s="38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78"/>
      <c r="E12" s="379"/>
      <c r="F12" s="379"/>
      <c r="G12" s="379"/>
      <c r="H12" s="379"/>
      <c r="I12" s="379"/>
      <c r="J12" s="380"/>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78"/>
      <c r="E13" s="379"/>
      <c r="F13" s="379"/>
      <c r="G13" s="379"/>
      <c r="H13" s="379"/>
      <c r="I13" s="379"/>
      <c r="J13" s="380"/>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78" t="s">
        <v>19203</v>
      </c>
      <c r="E14" s="379"/>
      <c r="F14" s="379"/>
      <c r="G14" s="379"/>
      <c r="H14" s="379"/>
      <c r="I14" s="379"/>
      <c r="J14" s="380"/>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0" t="s">
        <v>19204</v>
      </c>
      <c r="E15" s="353"/>
      <c r="F15" s="353"/>
      <c r="G15" s="353"/>
      <c r="H15" s="353"/>
      <c r="I15" s="353"/>
      <c r="J15" s="341"/>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3" t="s">
        <v>19205</v>
      </c>
      <c r="E16" s="379"/>
      <c r="F16" s="379"/>
      <c r="G16" s="379"/>
      <c r="H16" s="379"/>
      <c r="I16" s="379"/>
      <c r="J16" s="380"/>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0" t="s">
        <v>19206</v>
      </c>
      <c r="E17" s="353"/>
      <c r="F17" s="353"/>
      <c r="G17" s="353"/>
      <c r="H17" s="353"/>
      <c r="I17" s="353"/>
      <c r="J17" s="341"/>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0" t="s">
        <v>19204</v>
      </c>
      <c r="E18" s="353"/>
      <c r="F18" s="353"/>
      <c r="G18" s="353"/>
      <c r="H18" s="353"/>
      <c r="I18" s="353"/>
      <c r="J18" s="341"/>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0" t="s">
        <v>19207</v>
      </c>
      <c r="E19" s="353"/>
      <c r="F19" s="353"/>
      <c r="G19" s="353"/>
      <c r="H19" s="353"/>
      <c r="I19" s="353"/>
      <c r="J19" s="341"/>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4" t="s">
        <v>19205</v>
      </c>
      <c r="E20" s="394"/>
      <c r="F20" s="394"/>
      <c r="G20" s="394"/>
      <c r="H20" s="394"/>
      <c r="I20" s="394"/>
      <c r="J20" s="395"/>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0" t="s">
        <v>19206</v>
      </c>
      <c r="E21" s="353"/>
      <c r="F21" s="353"/>
      <c r="G21" s="353"/>
      <c r="H21" s="353"/>
      <c r="I21" s="353"/>
      <c r="J21" s="341"/>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0">
        <v>45474</v>
      </c>
      <c r="E22" s="36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4"/>
      <c r="E23" s="354"/>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8" t="str">
        <f ca="1">OFFSET(L!$C$1,MATCH("Declaration"&amp;ADDRESS(ROW(),COLUMN(),4),L!$A:$A,0)-1,SL,,)</f>
        <v>Answer the following questions 1 - 7 based on the declaration scope indicated above</v>
      </c>
      <c r="C24" s="388"/>
      <c r="D24" s="388"/>
      <c r="E24" s="388"/>
      <c r="F24" s="388"/>
      <c r="G24" s="388"/>
      <c r="H24" s="388"/>
      <c r="I24" s="388"/>
      <c r="J24" s="38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8" t="s">
        <v>22</v>
      </c>
      <c r="E29" s="359"/>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4"/>
      <c r="I37" s="364"/>
      <c r="J37" s="364"/>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1">
        <v>1</v>
      </c>
      <c r="E50" s="392"/>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1"/>
      <c r="E51" s="392"/>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2"/>
      <c r="E52" s="363"/>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2"/>
      <c r="E53" s="363"/>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117" priority="63">
      <formula>IF($D$28="No",TRUE)</formula>
    </cfRule>
  </conditionalFormatting>
  <conditionalFormatting sqref="D29 D41 D47 D53 D59 D65">
    <cfRule type="expression" dxfId="116" priority="62">
      <formula>IF($D$29="No",TRUE)</formula>
    </cfRule>
  </conditionalFormatting>
  <conditionalFormatting sqref="D34">
    <cfRule type="expression" dxfId="115" priority="54">
      <formula>IF($D$28="No",TRUE)</formula>
    </cfRule>
  </conditionalFormatting>
  <conditionalFormatting sqref="D35">
    <cfRule type="expression" dxfId="114" priority="53">
      <formula>IF($D$29="No",TRUE)</formula>
    </cfRule>
  </conditionalFormatting>
  <conditionalFormatting sqref="D40 D46 D52 D58 D64">
    <cfRule type="expression" dxfId="113" priority="192" stopIfTrue="1">
      <formula>IF(AND(OR($D$28="Yes",$D$28=""),D40=""),1,0)</formula>
    </cfRule>
  </conditionalFormatting>
  <conditionalFormatting sqref="D22:E22">
    <cfRule type="expression" dxfId="112" priority="189" stopIfTrue="1">
      <formula>IF($D$22="",TRUE)</formula>
    </cfRule>
  </conditionalFormatting>
  <conditionalFormatting sqref="D26:E26">
    <cfRule type="expression" dxfId="111" priority="167" stopIfTrue="1">
      <formula>IF($D$26="",TRUE)</formula>
    </cfRule>
  </conditionalFormatting>
  <conditionalFormatting sqref="D27:E27">
    <cfRule type="expression" dxfId="110" priority="174" stopIfTrue="1">
      <formula>IF($D$27="",TRUE)</formula>
    </cfRule>
  </conditionalFormatting>
  <conditionalFormatting sqref="D32:E32">
    <cfRule type="expression" dxfId="109" priority="52" stopIfTrue="1">
      <formula>IF(AND(OR($D$26="Yes",$D$26=""),$D$32=""),1,0)</formula>
    </cfRule>
    <cfRule type="expression" dxfId="108" priority="56" stopIfTrue="1">
      <formula>IF($P$26="",TRUE)</formula>
    </cfRule>
  </conditionalFormatting>
  <conditionalFormatting sqref="D33:E33">
    <cfRule type="expression" dxfId="107" priority="55" stopIfTrue="1">
      <formula>IF(AND(OR($D$27="Yes",$D$27=""),$D$33=""),1,0)</formula>
    </cfRule>
    <cfRule type="expression" dxfId="106" priority="57" stopIfTrue="1">
      <formula>IF($P$27="",TRUE)</formula>
    </cfRule>
  </conditionalFormatting>
  <conditionalFormatting sqref="D38:E38 D44:E44 D50:E50 D56:E56 D62:E62">
    <cfRule type="expression" dxfId="105" priority="83" stopIfTrue="1">
      <formula>IF(AND(OR($D$26="No",$D$26="Unknown",$D$26="Not applicable for this declaration",$D$32="No",$D$32="Unknown"),D38=""),1,0)</formula>
    </cfRule>
    <cfRule type="expression" dxfId="104" priority="84" stopIfTrue="1">
      <formula>IF(AND(OR($D$26="Yes",$D$26=""),D38=""),1,0)</formula>
    </cfRule>
  </conditionalFormatting>
  <conditionalFormatting sqref="D39:E39 D45:E45 D51:E51 D57:E57 D63:E63">
    <cfRule type="expression" dxfId="103" priority="190" stopIfTrue="1">
      <formula>IF(AND(OR($D$27="No",$D$27="Unknown",$D$27="Not applicable for this declaration",$D$33="No",$D$33="Unknown"),D39=""),1,0)</formula>
    </cfRule>
    <cfRule type="expression" dxfId="102" priority="191" stopIfTrue="1">
      <formula>IF(AND(OR($D$27="Yes",$D$27=""),D39=""),1,0)</formula>
    </cfRule>
  </conditionalFormatting>
  <conditionalFormatting sqref="D40:E40 D46:E46 D52:E52 D58:E58 D64:E64">
    <cfRule type="expression" dxfId="101" priority="79" stopIfTrue="1">
      <formula>$P$28=""</formula>
    </cfRule>
  </conditionalFormatting>
  <conditionalFormatting sqref="D41:E41 D47:E47 D53:E53 D59:E59 D65:E65">
    <cfRule type="expression" dxfId="100" priority="194" stopIfTrue="1">
      <formula>$P$29=""</formula>
    </cfRule>
    <cfRule type="expression" dxfId="99" priority="195" stopIfTrue="1">
      <formula>IF(AND(OR($D$29="Yes",$D$29=""),D41=""),1,0)</formula>
    </cfRule>
  </conditionalFormatting>
  <conditionalFormatting sqref="D69:E69 D71:E71 D77:E77 D79:E79 D81:E81 D83:E83">
    <cfRule type="expression" dxfId="98" priority="46" stopIfTrue="1">
      <formula>AND(OR($D$26="No",$D$26="Unknown",$D$26="Not applicable for this declaration"),OR($D$27="No",$D$27="Unknown",$D$27="Not applicable for this declaration"))</formula>
    </cfRule>
    <cfRule type="expression" dxfId="97" priority="47" stopIfTrue="1">
      <formula>IF(D69="",TRUE)</formula>
    </cfRule>
  </conditionalFormatting>
  <conditionalFormatting sqref="D74:E74">
    <cfRule type="expression" dxfId="96" priority="45" stopIfTrue="1">
      <formula>IF(AND(OR($D$26="No",$D$26="Unknown",$D$26="Not applicable for this declaration",$D$32="No",$D$32="Unknown"),D74=""),1,0)</formula>
    </cfRule>
    <cfRule type="expression" dxfId="95" priority="49" stopIfTrue="1">
      <formula>IF(AND(OR($D$26="Yes",$D$26=""),D74=""),1,0)</formula>
    </cfRule>
  </conditionalFormatting>
  <conditionalFormatting sqref="D75:E75">
    <cfRule type="expression" dxfId="94" priority="51" stopIfTrue="1">
      <formula>IF(AND(OR($D$27="Yes",$D$27=""),D75=""),1,0)</formula>
    </cfRule>
    <cfRule type="expression" dxfId="93" priority="44" stopIfTrue="1">
      <formula>IF(AND(OR($D$27="No",$D$27="Unknown",$D$27="Not applicable for this declaration",$D$33="No",$D$33="Unknown"),D75=""),1,0)</formula>
    </cfRule>
  </conditionalFormatting>
  <conditionalFormatting sqref="D9:G9">
    <cfRule type="expression" dxfId="92" priority="182" stopIfTrue="1">
      <formula>IF($D$9="",TRUE)</formula>
    </cfRule>
  </conditionalFormatting>
  <conditionalFormatting sqref="D10:J10">
    <cfRule type="expression" dxfId="91" priority="86" stopIfTrue="1">
      <formula>IF($D$9=$Q$9,TRUE)</formula>
    </cfRule>
    <cfRule type="expression" dxfId="90" priority="196" stopIfTrue="1">
      <formula>IF(AND($D$10="",$D$9=$R$9),TRUE)</formula>
    </cfRule>
  </conditionalFormatting>
  <conditionalFormatting sqref="G71:J71">
    <cfRule type="expression" dxfId="89" priority="59">
      <formula>IF(AND($D$71="Yes",$G$71=""),TRUE)</formula>
    </cfRule>
  </conditionalFormatting>
  <conditionalFormatting sqref="G79:J79">
    <cfRule type="expression" dxfId="88" priority="77" stopIfTrue="1">
      <formula>IF(AND($D$79="Yes, using other format (describe)",$G$79=""),TRUE)</formula>
    </cfRule>
  </conditionalFormatting>
  <conditionalFormatting sqref="G81:J81">
    <cfRule type="expression" dxfId="87" priority="58">
      <formula>IF(AND($D$81="Yes, using other format (describe)",$G$81=""),TRUE)</formula>
    </cfRule>
  </conditionalFormatting>
  <conditionalFormatting sqref="D8:J8">
    <cfRule type="expression" dxfId="86" priority="38" stopIfTrue="1">
      <formula>IF($D$8="",TRUE)</formula>
    </cfRule>
    <cfRule type="expression" dxfId="85" priority="39" stopIfTrue="1">
      <formula>IF($D$8="",TRUE)</formula>
    </cfRule>
    <cfRule type="expression" dxfId="84" priority="40" stopIfTrue="1">
      <formula>IF($D$8="",TRUE)</formula>
    </cfRule>
    <cfRule type="expression" dxfId="83" priority="41" stopIfTrue="1">
      <formula>IF($D$8="",TRUE)</formula>
    </cfRule>
    <cfRule type="expression" dxfId="82" priority="42" stopIfTrue="1">
      <formula>IF($D$8="",TRUE)</formula>
    </cfRule>
    <cfRule type="expression" dxfId="81" priority="43" stopIfTrue="1">
      <formula>IF($D$8="",TRUE)</formula>
    </cfRule>
  </conditionalFormatting>
  <conditionalFormatting sqref="D15:J15">
    <cfRule type="expression" dxfId="80" priority="20" stopIfTrue="1">
      <formula>IF($D$15="",TRUE)</formula>
    </cfRule>
    <cfRule type="expression" dxfId="79" priority="21" stopIfTrue="1">
      <formula>IF($D$15="",TRUE)</formula>
    </cfRule>
    <cfRule type="expression" dxfId="78" priority="22" stopIfTrue="1">
      <formula>IF($D$15="",TRUE)</formula>
    </cfRule>
    <cfRule type="expression" dxfId="77" priority="27" stopIfTrue="1">
      <formula>IF($D$15="",TRUE)</formula>
    </cfRule>
    <cfRule type="expression" dxfId="76" priority="32" stopIfTrue="1">
      <formula>IF($D$15="",TRUE)</formula>
    </cfRule>
    <cfRule type="expression" dxfId="75" priority="34" stopIfTrue="1">
      <formula>IF($D$15="",TRUE)</formula>
    </cfRule>
  </conditionalFormatting>
  <conditionalFormatting sqref="D16:J16">
    <cfRule type="expression" dxfId="74" priority="17" stopIfTrue="1">
      <formula>IF($D$16="",TRUE)</formula>
    </cfRule>
    <cfRule type="expression" dxfId="73" priority="18" stopIfTrue="1">
      <formula>IF($D$16="",TRUE)</formula>
    </cfRule>
    <cfRule type="expression" dxfId="72" priority="19" stopIfTrue="1">
      <formula>IF($D$16="",TRUE)</formula>
    </cfRule>
    <cfRule type="expression" dxfId="71" priority="26" stopIfTrue="1">
      <formula>IF($D$16="",TRUE)</formula>
    </cfRule>
    <cfRule type="expression" dxfId="70" priority="31" stopIfTrue="1">
      <formula>IF($D$16="",TRUE)</formula>
    </cfRule>
    <cfRule type="expression" dxfId="69" priority="35" stopIfTrue="1">
      <formula>IF($D$16="",TRUE)</formula>
    </cfRule>
  </conditionalFormatting>
  <conditionalFormatting sqref="D17:J17">
    <cfRule type="expression" dxfId="68" priority="14" stopIfTrue="1">
      <formula>IF($D$17="",TRUE)</formula>
    </cfRule>
    <cfRule type="expression" dxfId="67" priority="15" stopIfTrue="1">
      <formula>IF($D$17="",TRUE)</formula>
    </cfRule>
    <cfRule type="expression" dxfId="66" priority="16" stopIfTrue="1">
      <formula>IF($D$17="",TRUE)</formula>
    </cfRule>
    <cfRule type="expression" dxfId="65" priority="25" stopIfTrue="1">
      <formula>IF($D$17="",TRUE)</formula>
    </cfRule>
    <cfRule type="expression" dxfId="64" priority="30" stopIfTrue="1">
      <formula>IF($D$17="",TRUE)</formula>
    </cfRule>
    <cfRule type="expression" dxfId="63" priority="36" stopIfTrue="1">
      <formula>IF($D$17="",TRUE)</formula>
    </cfRule>
  </conditionalFormatting>
  <conditionalFormatting sqref="D18:J18">
    <cfRule type="expression" dxfId="62" priority="11" stopIfTrue="1">
      <formula>IF($D$18="",TRUE)</formula>
    </cfRule>
    <cfRule type="expression" dxfId="61" priority="12" stopIfTrue="1">
      <formula>IF($D$18="",TRUE)</formula>
    </cfRule>
    <cfRule type="expression" dxfId="60" priority="13" stopIfTrue="1">
      <formula>IF($D$18="",TRUE)</formula>
    </cfRule>
    <cfRule type="expression" dxfId="59" priority="24" stopIfTrue="1">
      <formula>IF($D$18="",TRUE)</formula>
    </cfRule>
    <cfRule type="expression" dxfId="58" priority="29" stopIfTrue="1">
      <formula>IF($D$18="",TRUE)</formula>
    </cfRule>
    <cfRule type="expression" dxfId="57" priority="37" stopIfTrue="1">
      <formula>IF($D$18="",TRUE)</formula>
    </cfRule>
  </conditionalFormatting>
  <conditionalFormatting sqref="D20:J20">
    <cfRule type="expression" dxfId="56" priority="28" stopIfTrue="1">
      <formula>IF($D$20="",TRUE)</formula>
    </cfRule>
    <cfRule type="expression" dxfId="55" priority="33" stopIfTrue="1">
      <formula>IF($D$20="",TRUE)</formula>
    </cfRule>
  </conditionalFormatting>
  <conditionalFormatting sqref="D20">
    <cfRule type="expression" dxfId="54" priority="7" stopIfTrue="1">
      <formula>IF($D$20="",TRUE)</formula>
    </cfRule>
    <cfRule type="expression" dxfId="53" priority="8" stopIfTrue="1">
      <formula>IF($D$16="",TRUE)</formula>
    </cfRule>
    <cfRule type="expression" dxfId="52" priority="9" stopIfTrue="1">
      <formula>IF($D$20="",TRUE)</formula>
    </cfRule>
    <cfRule type="expression" dxfId="51" priority="10" stopIfTrue="1">
      <formula>IF($D$20="",TRUE)</formula>
    </cfRule>
    <cfRule type="expression" dxfId="50" priority="23" stopIfTrue="1">
      <formula>IF($D$20="",TRUE)</formula>
    </cfRule>
  </conditionalFormatting>
  <conditionalFormatting sqref="D21:J21">
    <cfRule type="expression" dxfId="49" priority="1" stopIfTrue="1">
      <formula>IF($D$17="",TRUE)</formula>
    </cfRule>
    <cfRule type="expression" dxfId="48" priority="2" stopIfTrue="1">
      <formula>IF($D$17="",TRUE)</formula>
    </cfRule>
    <cfRule type="expression" dxfId="47" priority="3" stopIfTrue="1">
      <formula>IF($D$17="",TRUE)</formula>
    </cfRule>
    <cfRule type="expression" dxfId="46" priority="4" stopIfTrue="1">
      <formula>IF($D$17="",TRUE)</formula>
    </cfRule>
    <cfRule type="expression" dxfId="45" priority="5" stopIfTrue="1">
      <formula>IF($D$17="",TRUE)</formula>
    </cfRule>
    <cfRule type="expression" dxfId="44" priority="6"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55" zoomScaleNormal="55" workbookViewId="0">
      <pane ySplit="3" topLeftCell="A5" activePane="bottomLeft" state="frozen"/>
      <selection activeCell="B24" sqref="B24:J24"/>
      <selection pane="bottomLeft" activeCell="B6" sqref="B6"/>
    </sheetView>
  </sheetViews>
  <sheetFormatPr defaultColWidth="8.84375" defaultRowHeight="13.5"/>
  <cols>
    <col min="1" max="1" width="13.765625" style="171"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5"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t="s">
        <v>108</v>
      </c>
      <c r="B5" s="150" t="s">
        <v>43</v>
      </c>
      <c r="C5" s="153" t="s">
        <v>105</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IF(B5="","",IF(ISERROR(MATCH($J5,SorP!$B$1:$B$6226,0)),"",INDIRECT("'SorP'!$A$"&amp;MATCH($S5&amp;$J5,SorP!C:C,0))))</f>
        <v>FI-07</v>
      </c>
      <c r="U5" s="169"/>
      <c r="V5" s="170">
        <f>IF(C5="",NA(),MATCH($B5&amp;$C5,'Smelter Look-up'!$J:$J,0))</f>
        <v>24</v>
      </c>
      <c r="X5" s="171">
        <f t="shared" ref="X5:X62" ca="1" si="1">IF(AND(C5="Smelter not listed",OR(LEN(D5)=0,LEN(E5)=0)),1,0)</f>
        <v>0</v>
      </c>
      <c r="AB5" s="171" t="str">
        <f t="shared" ref="AB5:AB62" si="2">B5&amp;C5</f>
        <v>CobaltFreeport Kokkola</v>
      </c>
    </row>
    <row r="6" spans="1:34" s="171" customFormat="1" ht="20">
      <c r="A6" s="200" t="s">
        <v>116</v>
      </c>
      <c r="B6" s="150" t="str">
        <f ca="1">IF(LEN(A6)=0,"",INDEX('Smelter Look-up'!$A:$A,MATCH($A6,'Smelter Look-up'!$E:$E,0)))</f>
        <v>Cobalt</v>
      </c>
      <c r="C6" s="153" t="str">
        <f ca="1">IF(LEN(A6)=0,"",INDEX('Smelter Look-up'!$C:$C,MATCH($A6,'Smelter Look-up'!$E:$E,0)))</f>
        <v>Ganzhou Tengyuan Cobalt New Material Co., Ltd.</v>
      </c>
      <c r="D6" s="150"/>
      <c r="E6" s="150" t="str">
        <f ca="1">IF(ISERROR($V6),"",OFFSET('Smelter Look-up'!$D$4,$V6-4,0)&amp;"")</f>
        <v>CHINA</v>
      </c>
      <c r="F6" s="150" t="str">
        <f ca="1">IF(ISERROR($V6),"",OFFSET('Smelter Look-up'!$E$4,$V6-4,0))</f>
        <v>CID003212</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c r="P6" s="211"/>
      <c r="Q6" s="152"/>
      <c r="R6" s="150" t="str">
        <f ca="1">IF(ISERROR($V6),"",OFFSET('Smelter Look-up'!$C$4,$V6-4,0)&amp;"")</f>
        <v>Ganzhou Tengyuan Cobalt New Material Co., Ltd.</v>
      </c>
      <c r="S6" s="156" t="str">
        <f t="shared" ca="1" si="0"/>
        <v>CN</v>
      </c>
      <c r="T6" s="156" t="str">
        <f ca="1">IF(B6="","",IF(ISERROR(MATCH($J6,SorP!$B$1:$B$6226,0)),"",INDIRECT("'SorP'!$A$"&amp;MATCH($S6&amp;$J6,SorP!C:C,0))))</f>
        <v>CN-JX</v>
      </c>
      <c r="U6" s="169"/>
      <c r="V6" s="170">
        <f ca="1">IF(C6="",NA(),MATCH($B6&amp;$C6,'Smelter Look-up'!$J:$J,0))</f>
        <v>29</v>
      </c>
      <c r="X6" s="171">
        <f t="shared" ca="1" si="1"/>
        <v>0</v>
      </c>
      <c r="AB6" s="171" t="str">
        <f t="shared" ca="1" si="2"/>
        <v>CobaltGanzhou Tengyuan Cobalt New Material Co., Ltd.</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3" width="8.84375" style="16" hidden="1" customWidth="1"/>
    <col min="14" max="14" width="31.23046875" style="16" hidden="1" customWidth="1"/>
    <col min="15" max="15" width="8.84375" style="16" hidden="1" customWidth="1"/>
    <col min="16" max="26" width="8.84375" style="16" customWidth="1"/>
    <col min="27" max="16384" width="8.843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Kycon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Jill Scarnecchia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jill_scarnecchia@kycon.com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408-494-0330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Jill Scarnecchia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jill_scarnecchia@kycon.com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408-494-0330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45474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4375" defaultRowHeight="13.5"/>
  <cols>
    <col min="1" max="1" width="9.15234375" style="157" bestFit="1" customWidth="1"/>
    <col min="2" max="2" width="42.84375" style="157" customWidth="1"/>
    <col min="3" max="3" width="40.15234375" style="157" customWidth="1"/>
    <col min="4" max="4" width="22.84375" style="157" customWidth="1"/>
    <col min="5" max="5" width="12.765625" style="157" customWidth="1"/>
    <col min="6" max="6" width="12.765625" style="158" customWidth="1"/>
    <col min="7" max="7" width="15.23046875" style="157" customWidth="1"/>
    <col min="8" max="8" width="23.84375" style="157" customWidth="1"/>
    <col min="9" max="9" width="28.15234375" style="157" customWidth="1"/>
    <col min="10" max="10" width="38.765625" style="157" hidden="1" customWidth="1"/>
    <col min="11" max="11" width="24.15234375" style="157" hidden="1" customWidth="1"/>
    <col min="12" max="12" width="17.4609375" style="157" customWidth="1"/>
    <col min="13" max="13" width="16.15234375" style="157" customWidth="1"/>
    <col min="14" max="16384" width="8.843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65625" defaultRowHeight="14"/>
  <cols>
    <col min="1" max="1" width="14.765625" style="127" customWidth="1"/>
    <col min="2" max="2" width="14" style="127" customWidth="1"/>
    <col min="3" max="3" width="6.152343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9" width="51.4609375" style="189" customWidth="1"/>
    <col min="10" max="16384" width="8.765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62">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3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29463E5-3168-47BD-886A-6B507EEDBABB}"/>
    </customSheetView>
    <customSheetView guid="{4BDF1A28-30D5-449D-B20E-D6C97EF9FAE1}" showAutoFilter="1">
      <selection activeCell="C174" sqref="C174"/>
      <pageMargins left="0" right="0" top="0" bottom="0" header="0" footer="0"/>
      <pageSetup paperSize="9" orientation="portrait"/>
      <autoFilter ref="B1:N1" xr:uid="{2F0A6A37-6077-4DF9-8761-98CC52DC76C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Jill</cp:lastModifiedBy>
  <cp:revision/>
  <dcterms:created xsi:type="dcterms:W3CDTF">2010-06-21T21:00:23Z</dcterms:created>
  <dcterms:modified xsi:type="dcterms:W3CDTF">2024-07-01T21:57:23Z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